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C:\Users\Transparecia 001\Desktop\F-SECRETARÍA GENERAL- NOVIEMBRE 2023\CIMTRA Secretaria GRAL\"/>
    </mc:Choice>
  </mc:AlternateContent>
  <bookViews>
    <workbookView xWindow="-120" yWindow="-120" windowWidth="24240" windowHeight="13140" tabRatio="788" activeTab="10"/>
  </bookViews>
  <sheets>
    <sheet name="ENERO" sheetId="14" r:id="rId1"/>
    <sheet name="FEBRERO" sheetId="15" r:id="rId2"/>
    <sheet name="MARZO" sheetId="16" r:id="rId3"/>
    <sheet name="ABRIL" sheetId="17" r:id="rId4"/>
    <sheet name="MAYO" sheetId="18" r:id="rId5"/>
    <sheet name="JUNIO" sheetId="19" r:id="rId6"/>
    <sheet name="JULIO" sheetId="20" r:id="rId7"/>
    <sheet name="AGOSTO" sheetId="21" r:id="rId8"/>
    <sheet name="SEPTIEMBRE" sheetId="22" r:id="rId9"/>
    <sheet name="OCTUBRE" sheetId="23" r:id="rId10"/>
    <sheet name="NOVIEMBRE" sheetId="24" r:id="rId11"/>
    <sheet name="DICIEMBRE" sheetId="25" r:id="rId12"/>
  </sheets>
  <definedNames>
    <definedName name="_xlnm.Print_Area" localSheetId="0">ENERO!$A$11:$H$27</definedName>
    <definedName name="CalendarYear">ENERO!$K$15</definedName>
    <definedName name="ColumnTitleRegion1..H12.1">ENERO!$B$15</definedName>
    <definedName name="ColumnTitleRegion1..H12.10">OCTUBRE!$B$11</definedName>
    <definedName name="ColumnTitleRegion1..H12.11">NOVIEMBRE!$B$11</definedName>
    <definedName name="ColumnTitleRegion1..H12.12">DICIEMBRE!$B$11</definedName>
    <definedName name="ColumnTitleRegion1..H12.2">FEBRERO!$B$11</definedName>
    <definedName name="ColumnTitleRegion1..H12.3">MARZO!$B$11</definedName>
    <definedName name="ColumnTitleRegion1..H12.4">ABRIL!$B$11</definedName>
    <definedName name="ColumnTitleRegion1..H12.5">MAYO!$B$11</definedName>
    <definedName name="ColumnTitleRegion1..H12.6">JUNIO!$B$11</definedName>
    <definedName name="ColumnTitleRegion1..H12.7">JULIO!$B$11</definedName>
    <definedName name="ColumnTitleRegion1..H12.8">AGOSTO!$B$11</definedName>
    <definedName name="ColumnTitleRegion1..H12.9">SEPTIEMBRE!$B$11</definedName>
    <definedName name="ColumnTitleRegion2..C14.1">ENERO!$B$15</definedName>
    <definedName name="ColumnTitleRegion2..C14.10">OCTUBRE!$B$11</definedName>
    <definedName name="ColumnTitleRegion2..C14.11">NOVIEMBRE!$B$11</definedName>
    <definedName name="ColumnTitleRegion2..C14.12">DICIEMBRE!$B$11</definedName>
    <definedName name="ColumnTitleRegion2..C14.2">FEBRERO!$B$11</definedName>
    <definedName name="ColumnTitleRegion2..C14.3">MARZO!$B$11</definedName>
    <definedName name="ColumnTitleRegion2..C14.4">ABRIL!$B$11</definedName>
    <definedName name="ColumnTitleRegion2..C14.5">MAYO!$B$11</definedName>
    <definedName name="ColumnTitleRegion2..C14.6">JUNIO!$B$11</definedName>
    <definedName name="ColumnTitleRegion2..C14.7">JULIO!$B$11</definedName>
    <definedName name="ColumnTitleRegion2..C14.8">AGOSTO!$B$11</definedName>
    <definedName name="ColumnTitleRegion2..C14.9">SEPTIEMBRE!$B$11</definedName>
    <definedName name="DaysAndWeeks">{0,1,2,3,4,5,6} + {0;1;2;3;4;5}*7</definedName>
    <definedName name="WeekStart">ENERO!$K$16</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1" i="15" l="1"/>
  <c r="B15" i="14"/>
  <c r="K15" i="14" l="1"/>
  <c r="B12" i="15" l="1" a="1"/>
  <c r="B16" i="14" a="1"/>
  <c r="B11" i="25"/>
  <c r="B11" i="24"/>
  <c r="B11" i="23"/>
  <c r="B11" i="22"/>
  <c r="B11" i="21"/>
  <c r="B11" i="20"/>
  <c r="B11" i="19"/>
  <c r="B11" i="18"/>
  <c r="B11" i="17"/>
  <c r="B11" i="16"/>
  <c r="B12" i="15" l="1"/>
  <c r="F12" i="15"/>
  <c r="F11" i="15" s="1"/>
  <c r="C12" i="15"/>
  <c r="C11" i="15" s="1"/>
  <c r="G12" i="15"/>
  <c r="G11" i="15" s="1"/>
  <c r="E12" i="15"/>
  <c r="E11" i="15" s="1"/>
  <c r="H12" i="15"/>
  <c r="H11" i="15" s="1"/>
  <c r="D12" i="15"/>
  <c r="D11" i="15" s="1"/>
  <c r="B16" i="14"/>
  <c r="F16" i="14"/>
  <c r="F15" i="14" s="1"/>
  <c r="C16" i="14"/>
  <c r="C15" i="14" s="1"/>
  <c r="G16" i="14"/>
  <c r="G15" i="14" s="1"/>
  <c r="D16" i="14"/>
  <c r="D15" i="14" s="1"/>
  <c r="E16" i="14"/>
  <c r="E15" i="14" s="1"/>
  <c r="H16" i="14"/>
  <c r="H15" i="14" s="1"/>
  <c r="B22" i="25" a="1"/>
  <c r="B20" i="25" a="1"/>
  <c r="B18" i="25" a="1"/>
  <c r="B16" i="25" a="1"/>
  <c r="B14" i="25" a="1"/>
  <c r="B12" i="25" a="1"/>
  <c r="B22" i="24" a="1"/>
  <c r="B20" i="24" a="1"/>
  <c r="B18" i="24" a="1"/>
  <c r="B16" i="24" a="1"/>
  <c r="B14" i="24" a="1"/>
  <c r="B12" i="24" a="1"/>
  <c r="B22" i="23" a="1"/>
  <c r="B20" i="23" a="1"/>
  <c r="B18" i="23" a="1"/>
  <c r="B16" i="23" a="1"/>
  <c r="B14" i="23" a="1"/>
  <c r="B12" i="23" a="1"/>
  <c r="B22" i="22" a="1"/>
  <c r="B20" i="22" a="1"/>
  <c r="B18" i="22" a="1"/>
  <c r="B16" i="22" a="1"/>
  <c r="B14" i="22" a="1"/>
  <c r="B12" i="22" a="1"/>
  <c r="B22" i="21" a="1"/>
  <c r="B20" i="21" a="1"/>
  <c r="B18" i="21" a="1"/>
  <c r="B16" i="21" a="1"/>
  <c r="B14" i="21" a="1"/>
  <c r="B12" i="21" a="1"/>
  <c r="B22" i="20" a="1"/>
  <c r="B20" i="20" a="1"/>
  <c r="B18" i="20" a="1"/>
  <c r="B16" i="20" a="1"/>
  <c r="B14" i="20" a="1"/>
  <c r="B12" i="20" a="1"/>
  <c r="B22" i="19" a="1"/>
  <c r="B20" i="19" a="1"/>
  <c r="B18" i="19" a="1"/>
  <c r="B16" i="19" a="1"/>
  <c r="B14" i="19" a="1"/>
  <c r="B12" i="19" a="1"/>
  <c r="B22" i="18" a="1"/>
  <c r="B20" i="18" a="1"/>
  <c r="B18" i="18" a="1"/>
  <c r="B16" i="18" a="1"/>
  <c r="B14" i="18" a="1"/>
  <c r="B12" i="18" a="1"/>
  <c r="B22" i="17" a="1"/>
  <c r="B20" i="17" a="1"/>
  <c r="B18" i="17" a="1"/>
  <c r="B16" i="17" a="1"/>
  <c r="B14" i="17" a="1"/>
  <c r="B12" i="17" a="1"/>
  <c r="B22" i="16" a="1"/>
  <c r="B20" i="16" a="1"/>
  <c r="B18" i="16" a="1"/>
  <c r="B16" i="16" a="1"/>
  <c r="B14" i="16" a="1"/>
  <c r="B12" i="16" a="1"/>
  <c r="B22" i="15" a="1"/>
  <c r="B20" i="15" a="1"/>
  <c r="B18" i="15" a="1"/>
  <c r="B16" i="15" a="1"/>
  <c r="B14" i="15" a="1"/>
  <c r="B26" i="14" a="1"/>
  <c r="B24" i="14" a="1"/>
  <c r="B22" i="14" a="1"/>
  <c r="B20" i="14" a="1"/>
  <c r="B18" i="14" a="1"/>
  <c r="B10" i="18"/>
  <c r="B10" i="17"/>
  <c r="B10" i="20"/>
  <c r="B10" i="19"/>
  <c r="B10" i="22"/>
  <c r="B10" i="21"/>
  <c r="B10" i="24"/>
  <c r="B10" i="23"/>
  <c r="B10" i="25"/>
  <c r="H18" i="14" l="1"/>
  <c r="G18" i="14"/>
  <c r="F18" i="14"/>
  <c r="E18" i="14"/>
  <c r="D18" i="14"/>
  <c r="C18" i="14"/>
  <c r="B18" i="14"/>
  <c r="H20" i="14"/>
  <c r="G20" i="14"/>
  <c r="F20" i="14"/>
  <c r="E20" i="14"/>
  <c r="D20" i="14"/>
  <c r="C20" i="14"/>
  <c r="B20" i="14"/>
  <c r="H22" i="14"/>
  <c r="G22" i="14"/>
  <c r="F22" i="14"/>
  <c r="E22" i="14"/>
  <c r="D22" i="14"/>
  <c r="C22" i="14"/>
  <c r="B22" i="14"/>
  <c r="H24" i="14"/>
  <c r="G24" i="14"/>
  <c r="F24" i="14"/>
  <c r="E24" i="14"/>
  <c r="D24" i="14"/>
  <c r="C24" i="14"/>
  <c r="B24" i="14"/>
  <c r="C26" i="14"/>
  <c r="B26" i="14"/>
  <c r="H14" i="15"/>
  <c r="G14" i="15"/>
  <c r="F14" i="15"/>
  <c r="E14" i="15"/>
  <c r="D14" i="15"/>
  <c r="C14" i="15"/>
  <c r="B14" i="15"/>
  <c r="H16" i="15"/>
  <c r="G16" i="15"/>
  <c r="F16" i="15"/>
  <c r="E16" i="15"/>
  <c r="D16" i="15"/>
  <c r="C16" i="15"/>
  <c r="B16" i="15"/>
  <c r="H18" i="15"/>
  <c r="G18" i="15"/>
  <c r="F18" i="15"/>
  <c r="E18" i="15"/>
  <c r="D18" i="15"/>
  <c r="C18" i="15"/>
  <c r="B18" i="15"/>
  <c r="H20" i="15"/>
  <c r="G20" i="15"/>
  <c r="F20" i="15"/>
  <c r="E20" i="15"/>
  <c r="D20" i="15"/>
  <c r="C20" i="15"/>
  <c r="B20" i="15"/>
  <c r="C22" i="15"/>
  <c r="B22" i="15"/>
  <c r="H12" i="16"/>
  <c r="H11" i="16" s="1"/>
  <c r="G12" i="16"/>
  <c r="G11" i="16" s="1"/>
  <c r="F12" i="16"/>
  <c r="F11" i="16" s="1"/>
  <c r="E12" i="16"/>
  <c r="E11" i="16" s="1"/>
  <c r="D12" i="16"/>
  <c r="D11" i="16" s="1"/>
  <c r="C12" i="16"/>
  <c r="C11" i="16" s="1"/>
  <c r="B12" i="16"/>
  <c r="H14" i="16"/>
  <c r="G14" i="16"/>
  <c r="F14" i="16"/>
  <c r="E14" i="16"/>
  <c r="D14" i="16"/>
  <c r="C14" i="16"/>
  <c r="B14" i="16"/>
  <c r="H16" i="16"/>
  <c r="G16" i="16"/>
  <c r="F16" i="16"/>
  <c r="E16" i="16"/>
  <c r="D16" i="16"/>
  <c r="C16" i="16"/>
  <c r="B16" i="16"/>
  <c r="H18" i="16"/>
  <c r="G18" i="16"/>
  <c r="F18" i="16"/>
  <c r="E18" i="16"/>
  <c r="D18" i="16"/>
  <c r="C18" i="16"/>
  <c r="B18" i="16"/>
  <c r="H20" i="16"/>
  <c r="G20" i="16"/>
  <c r="F20" i="16"/>
  <c r="E20" i="16"/>
  <c r="D20" i="16"/>
  <c r="C20" i="16"/>
  <c r="B20" i="16"/>
  <c r="C22" i="16"/>
  <c r="B22" i="16"/>
  <c r="H12" i="17"/>
  <c r="H11" i="17" s="1"/>
  <c r="G12" i="17"/>
  <c r="G11" i="17" s="1"/>
  <c r="F12" i="17"/>
  <c r="F11" i="17" s="1"/>
  <c r="E12" i="17"/>
  <c r="E11" i="17" s="1"/>
  <c r="D12" i="17"/>
  <c r="D11" i="17" s="1"/>
  <c r="C12" i="17"/>
  <c r="C11" i="17" s="1"/>
  <c r="B12" i="17"/>
  <c r="H14" i="17"/>
  <c r="G14" i="17"/>
  <c r="F14" i="17"/>
  <c r="E14" i="17"/>
  <c r="D14" i="17"/>
  <c r="C14" i="17"/>
  <c r="B14" i="17"/>
  <c r="H16" i="17"/>
  <c r="G16" i="17"/>
  <c r="F16" i="17"/>
  <c r="E16" i="17"/>
  <c r="D16" i="17"/>
  <c r="C16" i="17"/>
  <c r="B16" i="17"/>
  <c r="H18" i="17"/>
  <c r="G18" i="17"/>
  <c r="F18" i="17"/>
  <c r="E18" i="17"/>
  <c r="D18" i="17"/>
  <c r="C18" i="17"/>
  <c r="B18" i="17"/>
  <c r="H20" i="17"/>
  <c r="G20" i="17"/>
  <c r="F20" i="17"/>
  <c r="E20" i="17"/>
  <c r="D20" i="17"/>
  <c r="C20" i="17"/>
  <c r="B20" i="17"/>
  <c r="C22" i="17"/>
  <c r="B22" i="17"/>
  <c r="H12" i="18"/>
  <c r="H11" i="18" s="1"/>
  <c r="G12" i="18"/>
  <c r="G11" i="18" s="1"/>
  <c r="F12" i="18"/>
  <c r="F11" i="18" s="1"/>
  <c r="E12" i="18"/>
  <c r="E11" i="18" s="1"/>
  <c r="D12" i="18"/>
  <c r="C12" i="18"/>
  <c r="C11" i="18" s="1"/>
  <c r="B12" i="18"/>
  <c r="H14" i="18"/>
  <c r="G14" i="18"/>
  <c r="F14" i="18"/>
  <c r="E14" i="18"/>
  <c r="D14" i="18"/>
  <c r="C14" i="18"/>
  <c r="B14" i="18"/>
  <c r="H16" i="18"/>
  <c r="G16" i="18"/>
  <c r="F16" i="18"/>
  <c r="E16" i="18"/>
  <c r="D16" i="18"/>
  <c r="C16" i="18"/>
  <c r="B16" i="18"/>
  <c r="H18" i="18"/>
  <c r="G18" i="18"/>
  <c r="F18" i="18"/>
  <c r="E18" i="18"/>
  <c r="D18" i="18"/>
  <c r="C18" i="18"/>
  <c r="B18" i="18"/>
  <c r="H20" i="18"/>
  <c r="G20" i="18"/>
  <c r="F20" i="18"/>
  <c r="E20" i="18"/>
  <c r="D20" i="18"/>
  <c r="C20" i="18"/>
  <c r="B20" i="18"/>
  <c r="C22" i="18"/>
  <c r="B22" i="18"/>
  <c r="H12" i="19"/>
  <c r="H11" i="19" s="1"/>
  <c r="G12" i="19"/>
  <c r="G11" i="19" s="1"/>
  <c r="F12" i="19"/>
  <c r="F11" i="19" s="1"/>
  <c r="E12" i="19"/>
  <c r="E11" i="19" s="1"/>
  <c r="D12" i="19"/>
  <c r="D11" i="19" s="1"/>
  <c r="C12" i="19"/>
  <c r="C11" i="19" s="1"/>
  <c r="B12" i="19"/>
  <c r="H14" i="19"/>
  <c r="G14" i="19"/>
  <c r="F14" i="19"/>
  <c r="E14" i="19"/>
  <c r="D14" i="19"/>
  <c r="C14" i="19"/>
  <c r="B14" i="19"/>
  <c r="H16" i="19"/>
  <c r="G16" i="19"/>
  <c r="F16" i="19"/>
  <c r="E16" i="19"/>
  <c r="D16" i="19"/>
  <c r="C16" i="19"/>
  <c r="B16" i="19"/>
  <c r="H18" i="19"/>
  <c r="G18" i="19"/>
  <c r="F18" i="19"/>
  <c r="E18" i="19"/>
  <c r="D18" i="19"/>
  <c r="C18" i="19"/>
  <c r="B18" i="19"/>
  <c r="H20" i="19"/>
  <c r="G20" i="19"/>
  <c r="F20" i="19"/>
  <c r="E20" i="19"/>
  <c r="D20" i="19"/>
  <c r="C20" i="19"/>
  <c r="B20" i="19"/>
  <c r="C22" i="19"/>
  <c r="B22" i="19"/>
  <c r="H12" i="20"/>
  <c r="H11" i="20" s="1"/>
  <c r="G12" i="20"/>
  <c r="G11" i="20" s="1"/>
  <c r="F12" i="20"/>
  <c r="F11" i="20" s="1"/>
  <c r="E12" i="20"/>
  <c r="E11" i="20" s="1"/>
  <c r="D12" i="20"/>
  <c r="D11" i="20" s="1"/>
  <c r="C12" i="20"/>
  <c r="C11" i="20" s="1"/>
  <c r="B12" i="20"/>
  <c r="H14" i="20"/>
  <c r="G14" i="20"/>
  <c r="F14" i="20"/>
  <c r="E14" i="20"/>
  <c r="D14" i="20"/>
  <c r="C14" i="20"/>
  <c r="B14" i="20"/>
  <c r="H16" i="20"/>
  <c r="G16" i="20"/>
  <c r="F16" i="20"/>
  <c r="E16" i="20"/>
  <c r="D16" i="20"/>
  <c r="C16" i="20"/>
  <c r="B16" i="20"/>
  <c r="H18" i="20"/>
  <c r="G18" i="20"/>
  <c r="F18" i="20"/>
  <c r="E18" i="20"/>
  <c r="D18" i="20"/>
  <c r="C18" i="20"/>
  <c r="B18" i="20"/>
  <c r="H20" i="20"/>
  <c r="G20" i="20"/>
  <c r="F20" i="20"/>
  <c r="E20" i="20"/>
  <c r="D20" i="20"/>
  <c r="C20" i="20"/>
  <c r="B20" i="20"/>
  <c r="C22" i="20"/>
  <c r="B22" i="20"/>
  <c r="H12" i="21"/>
  <c r="H11" i="21" s="1"/>
  <c r="G12" i="21"/>
  <c r="G11" i="21" s="1"/>
  <c r="F12" i="21"/>
  <c r="F11" i="21" s="1"/>
  <c r="E12" i="21"/>
  <c r="E11" i="21" s="1"/>
  <c r="D12" i="21"/>
  <c r="D11" i="21" s="1"/>
  <c r="C12" i="21"/>
  <c r="C11" i="21" s="1"/>
  <c r="B12" i="21"/>
  <c r="H14" i="21"/>
  <c r="G14" i="21"/>
  <c r="F14" i="21"/>
  <c r="E14" i="21"/>
  <c r="D14" i="21"/>
  <c r="C14" i="21"/>
  <c r="B14" i="21"/>
  <c r="H16" i="21"/>
  <c r="G16" i="21"/>
  <c r="F16" i="21"/>
  <c r="E16" i="21"/>
  <c r="D16" i="21"/>
  <c r="C16" i="21"/>
  <c r="B16" i="21"/>
  <c r="H18" i="21"/>
  <c r="G18" i="21"/>
  <c r="F18" i="21"/>
  <c r="E18" i="21"/>
  <c r="D18" i="21"/>
  <c r="C18" i="21"/>
  <c r="B18" i="21"/>
  <c r="H20" i="21"/>
  <c r="G20" i="21"/>
  <c r="F20" i="21"/>
  <c r="E20" i="21"/>
  <c r="D20" i="21"/>
  <c r="C20" i="21"/>
  <c r="B20" i="21"/>
  <c r="C22" i="21"/>
  <c r="B22" i="21"/>
  <c r="H12" i="22"/>
  <c r="H11" i="22" s="1"/>
  <c r="G12" i="22"/>
  <c r="G11" i="22" s="1"/>
  <c r="F12" i="22"/>
  <c r="F11" i="22" s="1"/>
  <c r="E12" i="22"/>
  <c r="E11" i="22" s="1"/>
  <c r="D12" i="22"/>
  <c r="D11" i="22" s="1"/>
  <c r="C12" i="22"/>
  <c r="C11" i="22" s="1"/>
  <c r="B12" i="22"/>
  <c r="H14" i="22"/>
  <c r="G14" i="22"/>
  <c r="F14" i="22"/>
  <c r="E14" i="22"/>
  <c r="D14" i="22"/>
  <c r="C14" i="22"/>
  <c r="B14" i="22"/>
  <c r="H16" i="22"/>
  <c r="G16" i="22"/>
  <c r="F16" i="22"/>
  <c r="E16" i="22"/>
  <c r="D16" i="22"/>
  <c r="C16" i="22"/>
  <c r="B16" i="22"/>
  <c r="H18" i="22"/>
  <c r="G18" i="22"/>
  <c r="F18" i="22"/>
  <c r="E18" i="22"/>
  <c r="D18" i="22"/>
  <c r="C18" i="22"/>
  <c r="B18" i="22"/>
  <c r="H20" i="22"/>
  <c r="G20" i="22"/>
  <c r="F20" i="22"/>
  <c r="E20" i="22"/>
  <c r="D20" i="22"/>
  <c r="C20" i="22"/>
  <c r="B20" i="22"/>
  <c r="C22" i="22"/>
  <c r="B22" i="22"/>
  <c r="H12" i="23"/>
  <c r="H11" i="23" s="1"/>
  <c r="G12" i="23"/>
  <c r="G11" i="23" s="1"/>
  <c r="F12" i="23"/>
  <c r="F11" i="23" s="1"/>
  <c r="E12" i="23"/>
  <c r="E11" i="23" s="1"/>
  <c r="D12" i="23"/>
  <c r="D11" i="23" s="1"/>
  <c r="C12" i="23"/>
  <c r="C11" i="23" s="1"/>
  <c r="B12" i="23"/>
  <c r="H14" i="23"/>
  <c r="G14" i="23"/>
  <c r="F14" i="23"/>
  <c r="E14" i="23"/>
  <c r="D14" i="23"/>
  <c r="C14" i="23"/>
  <c r="B14" i="23"/>
  <c r="H16" i="23"/>
  <c r="G16" i="23"/>
  <c r="F16" i="23"/>
  <c r="E16" i="23"/>
  <c r="D16" i="23"/>
  <c r="C16" i="23"/>
  <c r="B16" i="23"/>
  <c r="H18" i="23"/>
  <c r="G18" i="23"/>
  <c r="F18" i="23"/>
  <c r="E18" i="23"/>
  <c r="D18" i="23"/>
  <c r="C18" i="23"/>
  <c r="B18" i="23"/>
  <c r="H20" i="23"/>
  <c r="G20" i="23"/>
  <c r="F20" i="23"/>
  <c r="E20" i="23"/>
  <c r="D20" i="23"/>
  <c r="C20" i="23"/>
  <c r="B20" i="23"/>
  <c r="C22" i="23"/>
  <c r="B22" i="23"/>
  <c r="H12" i="24"/>
  <c r="H11" i="24" s="1"/>
  <c r="G12" i="24"/>
  <c r="G11" i="24" s="1"/>
  <c r="F12" i="24"/>
  <c r="F11" i="24" s="1"/>
  <c r="E12" i="24"/>
  <c r="E11" i="24" s="1"/>
  <c r="D12" i="24"/>
  <c r="D11" i="24" s="1"/>
  <c r="C12" i="24"/>
  <c r="C11" i="24" s="1"/>
  <c r="B12" i="24"/>
  <c r="H14" i="24"/>
  <c r="G14" i="24"/>
  <c r="F14" i="24"/>
  <c r="E14" i="24"/>
  <c r="D14" i="24"/>
  <c r="C14" i="24"/>
  <c r="B14" i="24"/>
  <c r="H16" i="24"/>
  <c r="G16" i="24"/>
  <c r="F16" i="24"/>
  <c r="E16" i="24"/>
  <c r="D16" i="24"/>
  <c r="C16" i="24"/>
  <c r="B16" i="24"/>
  <c r="H18" i="24"/>
  <c r="G18" i="24"/>
  <c r="F18" i="24"/>
  <c r="E18" i="24"/>
  <c r="D18" i="24"/>
  <c r="C18" i="24"/>
  <c r="B18" i="24"/>
  <c r="H20" i="24"/>
  <c r="G20" i="24"/>
  <c r="F20" i="24"/>
  <c r="E20" i="24"/>
  <c r="D20" i="24"/>
  <c r="C20" i="24"/>
  <c r="B20" i="24"/>
  <c r="C22" i="24"/>
  <c r="B22" i="24"/>
  <c r="H12" i="25"/>
  <c r="H11" i="25" s="1"/>
  <c r="G12" i="25"/>
  <c r="G11" i="25" s="1"/>
  <c r="F12" i="25"/>
  <c r="F11" i="25" s="1"/>
  <c r="E12" i="25"/>
  <c r="E11" i="25" s="1"/>
  <c r="D12" i="25"/>
  <c r="D11" i="25" s="1"/>
  <c r="C12" i="25"/>
  <c r="C11" i="25" s="1"/>
  <c r="B12" i="25"/>
  <c r="H14" i="25"/>
  <c r="G14" i="25"/>
  <c r="F14" i="25"/>
  <c r="E14" i="25"/>
  <c r="D14" i="25"/>
  <c r="C14" i="25"/>
  <c r="B14" i="25"/>
  <c r="H16" i="25"/>
  <c r="G16" i="25"/>
  <c r="F16" i="25"/>
  <c r="E16" i="25"/>
  <c r="D16" i="25"/>
  <c r="C16" i="25"/>
  <c r="B16" i="25"/>
  <c r="H18" i="25"/>
  <c r="G18" i="25"/>
  <c r="F18" i="25"/>
  <c r="E18" i="25"/>
  <c r="D18" i="25"/>
  <c r="C18" i="25"/>
  <c r="B18" i="25"/>
  <c r="H20" i="25"/>
  <c r="G20" i="25"/>
  <c r="F20" i="25"/>
  <c r="E20" i="25"/>
  <c r="D20" i="25"/>
  <c r="C20" i="25"/>
  <c r="B20" i="25"/>
  <c r="C22" i="25"/>
  <c r="B22" i="25"/>
  <c r="D11" i="18"/>
</calcChain>
</file>

<file path=xl/sharedStrings.xml><?xml version="1.0" encoding="utf-8"?>
<sst xmlns="http://schemas.openxmlformats.org/spreadsheetml/2006/main" count="76" uniqueCount="44">
  <si>
    <t>NOTAS</t>
  </si>
  <si>
    <t>CONFIGURACIÓN DEL CALENDARIO</t>
  </si>
  <si>
    <t>AÑO</t>
  </si>
  <si>
    <t>INICIO DE LA SEMANA</t>
  </si>
  <si>
    <t>DOMINGO</t>
  </si>
  <si>
    <t>DEPENDENCIA MUNICIPAL:</t>
  </si>
  <si>
    <t>ROGG</t>
  </si>
  <si>
    <t>Secretaria General</t>
  </si>
  <si>
    <t>SECRETARÍA GENERAL</t>
  </si>
  <si>
    <t xml:space="preserve"> </t>
  </si>
  <si>
    <r>
      <t xml:space="preserve">CALENDARIO DE SESIONES DEL PLENO DE AYUNTAMIENTO </t>
    </r>
    <r>
      <rPr>
        <b/>
        <i/>
        <sz val="14"/>
        <color rgb="FFC00000"/>
        <rFont val="Arial"/>
        <family val="2"/>
      </rPr>
      <t>ENERO</t>
    </r>
    <r>
      <rPr>
        <b/>
        <sz val="14"/>
        <color rgb="FFC00000"/>
        <rFont val="Arial"/>
        <family val="2"/>
      </rPr>
      <t xml:space="preserve"> 2023</t>
    </r>
  </si>
  <si>
    <t>MES DE ENERO 2023</t>
  </si>
  <si>
    <r>
      <t xml:space="preserve">CALENDARIO DE SESIONES DEL PLENO DE AYUNTAMIENTO </t>
    </r>
    <r>
      <rPr>
        <b/>
        <i/>
        <sz val="14"/>
        <color rgb="FFC00000"/>
        <rFont val="Arial"/>
        <family val="2"/>
      </rPr>
      <t>FEBRERO</t>
    </r>
    <r>
      <rPr>
        <b/>
        <sz val="14"/>
        <color rgb="FFC00000"/>
        <rFont val="Arial"/>
        <family val="2"/>
      </rPr>
      <t xml:space="preserve"> 2023</t>
    </r>
  </si>
  <si>
    <t>Mes de Febrero 2023</t>
  </si>
  <si>
    <r>
      <t xml:space="preserve">CALENDARIO DE SESIONES DEL PLENO DE AYUNTAMIENTO </t>
    </r>
    <r>
      <rPr>
        <b/>
        <i/>
        <sz val="14"/>
        <color rgb="FFC00000"/>
        <rFont val="Arial"/>
        <family val="2"/>
      </rPr>
      <t>MARZO</t>
    </r>
    <r>
      <rPr>
        <b/>
        <sz val="14"/>
        <color rgb="FFC00000"/>
        <rFont val="Arial"/>
        <family val="2"/>
      </rPr>
      <t xml:space="preserve"> 2023</t>
    </r>
  </si>
  <si>
    <t>Mes de Marzo 2023</t>
  </si>
  <si>
    <t>CALENDARIO DE SESIONES DEL PLENO DE AYUNTAMIENTO ABRIL 2023</t>
  </si>
  <si>
    <t>CALENDARIO DE SESIONES DEL PLENO DE AYUNTAMIENTO MAYO 2023</t>
  </si>
  <si>
    <t>CALENDARIO DE SESIONES DEL PLENO DE AYUNTAMIENTO JUNIO 2023</t>
  </si>
  <si>
    <t>CALENDARIO DE SESIONES DEL PLENO DE AYUNTAMIENTO JULIO 2023</t>
  </si>
  <si>
    <t>CALENDARIO DE SESIONES DEL PLENO DE AYUNTAMIENTO AGOSTO 2023</t>
  </si>
  <si>
    <t>CALENDARIO DE SESIONES DEL PLENO DE AYUNTAMIENTO SEPTIEMBRE 2023</t>
  </si>
  <si>
    <t>CALENDARIO DE SESIONES DEL PLENO DE AYUNTAMIENTO OCTUBRE 2023</t>
  </si>
  <si>
    <t>CALENDARIO DE SESIONES DEL PLENO DE AYUNTAMIENTO NOVIEMBRE 2023</t>
  </si>
  <si>
    <t>CALENDARIO DE SESIONES DEL PLENO DE AYUNTAMIENTO DICIEMBRE 2023</t>
  </si>
  <si>
    <t>Sesión Ordinaria No. 33</t>
  </si>
  <si>
    <t>Sesión Solemne No. 34</t>
  </si>
  <si>
    <t>Sesión Ordinaria No. 35</t>
  </si>
  <si>
    <t>Sesión Ordinaria No. 36</t>
  </si>
  <si>
    <t>Sesión Ordinaria No. 37</t>
  </si>
  <si>
    <t>Sesión Ordinaria No. 38</t>
  </si>
  <si>
    <t>Sesión Ordinaria No. 39</t>
  </si>
  <si>
    <t>Sesión Ordinaria No. 40</t>
  </si>
  <si>
    <t>Sesión Ordinaria No. 41</t>
  </si>
  <si>
    <t>Sesión Extraordinaria No. 42</t>
  </si>
  <si>
    <t>Sesión Ordinaria No. 43</t>
  </si>
  <si>
    <t>Sesión Ordinaria No. 44</t>
  </si>
  <si>
    <t>Sesión Extraordinaria No. 45</t>
  </si>
  <si>
    <t>Sesión Ordinaria No. 46</t>
  </si>
  <si>
    <t>Sesión Ordinaria No. 47</t>
  </si>
  <si>
    <t>Sesión Solemne No. 48</t>
  </si>
  <si>
    <t>Sesión Ordinaria No. 49</t>
  </si>
  <si>
    <t>Sesión Ordinaria No. 50</t>
  </si>
  <si>
    <t>Sesión Ordinaria No.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</si>
</sst>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numFmts>
  <fonts count="42" x14ac:knownFonts="1">
    <font>
      <sz val="11"/>
      <color theme="1" tint="0.24994659260841701"/>
      <name val="Sylfaen"/>
      <family val="2"/>
      <scheme val="minor"/>
    </font>
    <font>
      <sz val="11"/>
      <color theme="1"/>
      <name val="Sylfaen"/>
      <family val="2"/>
      <scheme val="minor"/>
    </font>
    <font>
      <sz val="8"/>
      <name val="Arial"/>
      <family val="2"/>
    </font>
    <font>
      <sz val="10"/>
      <name val="Century Gothic"/>
      <family val="2"/>
    </font>
    <font>
      <b/>
      <sz val="11"/>
      <color theme="0"/>
      <name val="Sylfaen"/>
      <family val="2"/>
      <scheme val="minor"/>
    </font>
    <font>
      <b/>
      <sz val="14"/>
      <color theme="0"/>
      <name val="Sylfaen"/>
      <family val="2"/>
      <scheme val="minor"/>
    </font>
    <font>
      <sz val="35"/>
      <color theme="4"/>
      <name val="Sylfaen"/>
      <family val="2"/>
      <scheme val="minor"/>
    </font>
    <font>
      <sz val="12"/>
      <color theme="4" tint="-0.24994659260841701"/>
      <name val="Sylfaen"/>
      <family val="1"/>
      <scheme val="major"/>
    </font>
    <font>
      <sz val="11"/>
      <color theme="1" tint="0.34998626667073579"/>
      <name val="Sylfaen"/>
      <family val="2"/>
      <scheme val="minor"/>
    </font>
    <font>
      <sz val="11"/>
      <color theme="4" tint="-0.24994659260841701"/>
      <name val="Sylfaen"/>
      <family val="2"/>
      <scheme val="minor"/>
    </font>
    <font>
      <sz val="11"/>
      <color indexed="63"/>
      <name val="Sylfaen"/>
      <family val="2"/>
      <scheme val="minor"/>
    </font>
    <font>
      <sz val="11"/>
      <name val="Sylfaen"/>
      <family val="2"/>
      <scheme val="minor"/>
    </font>
    <font>
      <b/>
      <sz val="11"/>
      <color theme="1" tint="0.34998626667073579"/>
      <name val="Sylfaen"/>
      <family val="2"/>
      <scheme val="minor"/>
    </font>
    <font>
      <sz val="11"/>
      <color theme="1" tint="0.24994659260841701"/>
      <name val="Sylfaen"/>
      <family val="2"/>
      <scheme val="minor"/>
    </font>
    <font>
      <sz val="14"/>
      <color theme="9"/>
      <name val="Arial Black"/>
      <family val="2"/>
    </font>
    <font>
      <sz val="8"/>
      <color theme="1"/>
      <name val="Arial"/>
      <family val="2"/>
    </font>
    <font>
      <b/>
      <sz val="10"/>
      <color theme="1"/>
      <name val="Arial"/>
      <family val="2"/>
    </font>
    <font>
      <sz val="14"/>
      <color theme="5"/>
      <name val="Arial Black"/>
      <family val="2"/>
    </font>
    <font>
      <b/>
      <sz val="11"/>
      <color theme="1" tint="0.24994659260841701"/>
      <name val="Sylfaen"/>
      <family val="1"/>
      <scheme val="minor"/>
    </font>
    <font>
      <sz val="11"/>
      <color theme="0"/>
      <name val="Sylfaen"/>
      <family val="2"/>
      <scheme val="minor"/>
    </font>
    <font>
      <sz val="35"/>
      <color theme="0"/>
      <name val="Sylfaen"/>
      <family val="2"/>
      <scheme val="minor"/>
    </font>
    <font>
      <sz val="12"/>
      <color theme="0"/>
      <name val="Sylfaen"/>
      <family val="2"/>
      <scheme val="major"/>
    </font>
    <font>
      <b/>
      <sz val="11"/>
      <color theme="1" tint="0.24994659260841701"/>
      <name val="Sylfaen"/>
      <scheme val="minor"/>
    </font>
    <font>
      <b/>
      <sz val="11"/>
      <color theme="1" tint="0.24994659260841701"/>
      <name val="Bodoni MT"/>
      <family val="1"/>
    </font>
    <font>
      <sz val="11"/>
      <color theme="1" tint="0.24994659260841701"/>
      <name val="Algerian"/>
      <family val="5"/>
    </font>
    <font>
      <sz val="14"/>
      <color rgb="FFC00000"/>
      <name val="Arial Black"/>
      <family val="2"/>
    </font>
    <font>
      <b/>
      <sz val="14"/>
      <color rgb="FFC00000"/>
      <name val="Arial"/>
      <family val="2"/>
    </font>
    <font>
      <b/>
      <i/>
      <sz val="14"/>
      <color rgb="FFC00000"/>
      <name val="Arial"/>
      <family val="2"/>
    </font>
    <font>
      <b/>
      <sz val="11"/>
      <color theme="1"/>
      <name val="Arial"/>
      <family val="2"/>
    </font>
    <font>
      <sz val="16"/>
      <color rgb="FFC00000"/>
      <name val="Sylfaen"/>
      <scheme val="minor"/>
    </font>
    <font>
      <sz val="11"/>
      <color rgb="FFC00000"/>
      <name val="Sylfaen"/>
      <family val="2"/>
      <scheme val="minor"/>
    </font>
    <font>
      <sz val="35"/>
      <color rgb="FFFF0000"/>
      <name val="Sylfaen"/>
      <family val="1"/>
      <scheme val="minor"/>
    </font>
    <font>
      <sz val="11"/>
      <color rgb="FFFF0000"/>
      <name val="Sylfaen"/>
      <family val="1"/>
      <scheme val="minor"/>
    </font>
    <font>
      <sz val="11"/>
      <name val="Sylfaen"/>
      <family val="1"/>
      <scheme val="minor"/>
    </font>
    <font>
      <sz val="11"/>
      <color rgb="FFC00000"/>
      <name val="Sylfaen"/>
      <family val="1"/>
      <scheme val="minor"/>
    </font>
    <font>
      <sz val="20"/>
      <color rgb="FFC00000"/>
      <name val="Sylfaen"/>
      <family val="1"/>
      <scheme val="minor"/>
    </font>
    <font>
      <sz val="26"/>
      <color theme="4"/>
      <name val="Sylfaen"/>
      <family val="2"/>
      <scheme val="minor"/>
    </font>
    <font>
      <sz val="14"/>
      <color rgb="FFC00000"/>
      <name val="Sylfaen"/>
      <family val="1"/>
      <scheme val="minor"/>
    </font>
    <font>
      <b/>
      <sz val="10"/>
      <color theme="1"/>
      <name val="Sylfaen"/>
      <family val="1"/>
      <scheme val="minor"/>
    </font>
    <font>
      <sz val="11"/>
      <color theme="1"/>
      <name val="Sylfaen"/>
      <family val="1"/>
      <scheme val="minor"/>
    </font>
    <font>
      <b/>
      <sz val="11"/>
      <color theme="1"/>
      <name val="Sylfaen"/>
      <family val="1"/>
      <scheme val="minor"/>
    </font>
    <font>
      <sz val="35"/>
      <color rgb="FFC00000"/>
      <name val="Sylfaen"/>
      <family val="2"/>
      <scheme val="minor"/>
    </font>
  </fonts>
  <fills count="11">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0" tint="-0.34998626667073579"/>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12">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7">
    <xf numFmtId="0" fontId="0" fillId="0" borderId="0">
      <alignment vertical="top"/>
    </xf>
    <xf numFmtId="0" fontId="10" fillId="3" borderId="0" applyNumberFormat="0" applyBorder="0" applyAlignment="0" applyProtection="0"/>
    <xf numFmtId="0" fontId="9" fillId="0" borderId="3" applyNumberFormat="0" applyFill="0" applyProtection="0">
      <alignment horizontal="left" vertical="center" indent="1"/>
    </xf>
    <xf numFmtId="0" fontId="4" fillId="4" borderId="1" applyNumberFormat="0" applyAlignment="0" applyProtection="0"/>
    <xf numFmtId="0" fontId="5" fillId="5" borderId="2" applyNumberFormat="0" applyProtection="0">
      <alignment vertical="center"/>
    </xf>
    <xf numFmtId="0" fontId="6" fillId="0" borderId="0" applyFill="0" applyBorder="0" applyProtection="0">
      <alignment vertical="center"/>
    </xf>
    <xf numFmtId="167"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12" fillId="6" borderId="0" applyBorder="0" applyProtection="0">
      <alignment horizontal="left" vertical="top" wrapText="1" indent="1"/>
    </xf>
    <xf numFmtId="168" fontId="8" fillId="0" borderId="0">
      <alignment horizontal="left" indent="1"/>
    </xf>
    <xf numFmtId="0" fontId="11" fillId="6" borderId="0" applyNumberFormat="0" applyFont="0" applyBorder="0" applyAlignment="0">
      <alignment horizontal="left" vertical="center" indent="1"/>
    </xf>
    <xf numFmtId="0" fontId="7" fillId="0" borderId="0">
      <alignment horizontal="left" indent="1"/>
    </xf>
    <xf numFmtId="0" fontId="9" fillId="0" borderId="0" applyFill="0" applyProtection="0"/>
    <xf numFmtId="0" fontId="13" fillId="0" borderId="0" applyFill="0" applyProtection="0"/>
  </cellStyleXfs>
  <cellXfs count="82">
    <xf numFmtId="0" fontId="0" fillId="0" borderId="0" xfId="0">
      <alignment vertical="top"/>
    </xf>
    <xf numFmtId="0" fontId="0" fillId="2" borderId="0" xfId="0" applyFill="1">
      <alignment vertical="top"/>
    </xf>
    <xf numFmtId="0" fontId="3" fillId="0" borderId="0" xfId="0" applyFont="1">
      <alignment vertical="top"/>
    </xf>
    <xf numFmtId="0" fontId="9" fillId="2" borderId="0" xfId="2" applyFill="1" applyBorder="1" applyAlignment="1">
      <alignment vertical="center"/>
    </xf>
    <xf numFmtId="0" fontId="6" fillId="0" borderId="0" xfId="5" applyFill="1" applyBorder="1" applyAlignment="1">
      <alignment horizontal="right" vertical="center"/>
    </xf>
    <xf numFmtId="0" fontId="0" fillId="0" borderId="0" xfId="0" applyAlignment="1">
      <alignment horizontal="left" indent="1"/>
    </xf>
    <xf numFmtId="0" fontId="0" fillId="2" borderId="0" xfId="0" applyFill="1" applyAlignment="1">
      <alignment horizontal="right"/>
    </xf>
    <xf numFmtId="168" fontId="8" fillId="0" borderId="0" xfId="12">
      <alignment horizontal="left" indent="1"/>
    </xf>
    <xf numFmtId="168" fontId="8" fillId="6" borderId="0" xfId="13" applyNumberFormat="1" applyFont="1" applyAlignment="1">
      <alignment horizontal="left" wrapText="1" indent="1"/>
    </xf>
    <xf numFmtId="168" fontId="8" fillId="6" borderId="0" xfId="13" applyNumberFormat="1" applyFont="1" applyAlignment="1">
      <alignment horizontal="left" indent="1"/>
    </xf>
    <xf numFmtId="0" fontId="6" fillId="2" borderId="0" xfId="5" applyFill="1" applyBorder="1" applyAlignment="1">
      <alignment horizontal="left" vertical="center"/>
    </xf>
    <xf numFmtId="0" fontId="0" fillId="6" borderId="0" xfId="13" applyFont="1" applyAlignment="1">
      <alignment vertical="top"/>
    </xf>
    <xf numFmtId="0" fontId="15" fillId="0" borderId="0" xfId="0" applyFont="1" applyAlignment="1"/>
    <xf numFmtId="0" fontId="18" fillId="0" borderId="0" xfId="0" applyFont="1" applyAlignment="1">
      <alignment vertical="top" wrapText="1"/>
    </xf>
    <xf numFmtId="0" fontId="19" fillId="2" borderId="0" xfId="15" applyFont="1" applyFill="1"/>
    <xf numFmtId="0" fontId="19" fillId="0" borderId="0" xfId="0" applyFont="1">
      <alignment vertical="top"/>
    </xf>
    <xf numFmtId="0" fontId="19" fillId="0" borderId="0" xfId="16" applyFont="1"/>
    <xf numFmtId="0" fontId="21" fillId="0" borderId="0" xfId="14" applyFont="1">
      <alignment horizontal="left" indent="1"/>
    </xf>
    <xf numFmtId="168" fontId="19" fillId="0" borderId="0" xfId="0" applyNumberFormat="1" applyFont="1">
      <alignment vertical="top"/>
    </xf>
    <xf numFmtId="17" fontId="15" fillId="0" borderId="0" xfId="0" applyNumberFormat="1" applyFont="1" applyAlignment="1"/>
    <xf numFmtId="0" fontId="22" fillId="0" borderId="0" xfId="0" applyFont="1" applyAlignment="1">
      <alignment vertical="top" wrapText="1"/>
    </xf>
    <xf numFmtId="0" fontId="22" fillId="6" borderId="0" xfId="13" applyFont="1" applyAlignment="1">
      <alignment vertical="top" wrapText="1"/>
    </xf>
    <xf numFmtId="0" fontId="23" fillId="6" borderId="0" xfId="13" applyFont="1" applyAlignment="1">
      <alignment vertical="top" wrapText="1"/>
    </xf>
    <xf numFmtId="0" fontId="24" fillId="0" borderId="0" xfId="0" applyFont="1" applyAlignment="1">
      <alignment vertical="top" wrapText="1"/>
    </xf>
    <xf numFmtId="0" fontId="0" fillId="6" borderId="0" xfId="13" applyFont="1" applyAlignment="1">
      <alignment vertical="top" wrapText="1"/>
    </xf>
    <xf numFmtId="0" fontId="0" fillId="0" borderId="0" xfId="0" applyAlignment="1">
      <alignment vertical="top" wrapText="1"/>
    </xf>
    <xf numFmtId="0" fontId="25" fillId="0" borderId="0" xfId="0" applyFont="1" applyAlignment="1">
      <alignment horizontal="center" vertical="center"/>
    </xf>
    <xf numFmtId="0" fontId="0" fillId="8" borderId="0" xfId="0" applyFill="1">
      <alignment vertical="top"/>
    </xf>
    <xf numFmtId="17" fontId="20" fillId="8" borderId="0" xfId="5" applyNumberFormat="1" applyFont="1" applyFill="1" applyBorder="1">
      <alignment vertical="center"/>
    </xf>
    <xf numFmtId="17" fontId="20" fillId="8" borderId="0" xfId="5" applyNumberFormat="1" applyFont="1" applyFill="1" applyBorder="1" applyAlignment="1">
      <alignment horizontal="left" vertical="center"/>
    </xf>
    <xf numFmtId="0" fontId="6" fillId="8" borderId="0" xfId="5" applyFill="1" applyBorder="1" applyAlignment="1">
      <alignment horizontal="left" vertical="center"/>
    </xf>
    <xf numFmtId="0" fontId="9" fillId="8" borderId="0" xfId="2" applyFill="1" applyBorder="1" applyAlignment="1">
      <alignment vertical="center"/>
    </xf>
    <xf numFmtId="0" fontId="6" fillId="8" borderId="0" xfId="5" applyFill="1" applyAlignment="1">
      <alignment horizontal="left" vertical="center"/>
    </xf>
    <xf numFmtId="0" fontId="0" fillId="9" borderId="0" xfId="0" applyFill="1">
      <alignment vertical="top"/>
    </xf>
    <xf numFmtId="17" fontId="20" fillId="9" borderId="0" xfId="5" applyNumberFormat="1" applyFont="1" applyFill="1" applyBorder="1">
      <alignment vertical="center"/>
    </xf>
    <xf numFmtId="17" fontId="20" fillId="9" borderId="0" xfId="5" applyNumberFormat="1" applyFont="1" applyFill="1" applyBorder="1" applyAlignment="1">
      <alignment horizontal="left" vertical="center"/>
    </xf>
    <xf numFmtId="0" fontId="6" fillId="9" borderId="0" xfId="5" applyFill="1" applyBorder="1" applyAlignment="1">
      <alignment horizontal="left" vertical="center"/>
    </xf>
    <xf numFmtId="0" fontId="9" fillId="9" borderId="0" xfId="2" applyFill="1" applyBorder="1" applyAlignment="1">
      <alignment vertical="center"/>
    </xf>
    <xf numFmtId="0" fontId="6" fillId="9" borderId="0" xfId="5" applyFill="1" applyAlignment="1">
      <alignment horizontal="left" vertical="center"/>
    </xf>
    <xf numFmtId="0" fontId="19" fillId="9" borderId="0" xfId="15" applyFont="1" applyFill="1"/>
    <xf numFmtId="0" fontId="19" fillId="9" borderId="0" xfId="0" applyFont="1" applyFill="1">
      <alignment vertical="top"/>
    </xf>
    <xf numFmtId="0" fontId="30" fillId="0" borderId="3" xfId="2" applyFont="1" applyFill="1">
      <alignment horizontal="left" vertical="center" indent="1"/>
    </xf>
    <xf numFmtId="0" fontId="31" fillId="2" borderId="0" xfId="5" applyFont="1" applyFill="1" applyBorder="1" applyAlignment="1">
      <alignment horizontal="left" vertical="center"/>
    </xf>
    <xf numFmtId="0" fontId="32" fillId="2" borderId="0" xfId="2" applyFont="1" applyFill="1" applyBorder="1" applyAlignment="1">
      <alignment vertical="center"/>
    </xf>
    <xf numFmtId="0" fontId="31" fillId="0" borderId="0" xfId="5" applyFont="1" applyFill="1" applyBorder="1" applyAlignment="1">
      <alignment horizontal="right" vertical="center"/>
    </xf>
    <xf numFmtId="168" fontId="33" fillId="0" borderId="0" xfId="12" applyFont="1">
      <alignment horizontal="left" indent="1"/>
    </xf>
    <xf numFmtId="0" fontId="33" fillId="0" borderId="0" xfId="0" applyFont="1">
      <alignment vertical="top"/>
    </xf>
    <xf numFmtId="168" fontId="33" fillId="6" borderId="0" xfId="13" applyNumberFormat="1" applyFont="1" applyAlignment="1">
      <alignment horizontal="left" indent="1"/>
    </xf>
    <xf numFmtId="0" fontId="33" fillId="6" borderId="0" xfId="13" applyFont="1" applyAlignment="1">
      <alignment vertical="top"/>
    </xf>
    <xf numFmtId="0" fontId="34" fillId="0" borderId="3" xfId="2" applyFont="1" applyFill="1">
      <alignment horizontal="left" vertical="center" indent="1"/>
    </xf>
    <xf numFmtId="0" fontId="35" fillId="2" borderId="0" xfId="5" applyFont="1" applyFill="1" applyBorder="1" applyAlignment="1">
      <alignment horizontal="left" vertical="center"/>
    </xf>
    <xf numFmtId="0" fontId="36" fillId="2" borderId="0" xfId="5" applyFont="1" applyFill="1" applyBorder="1" applyAlignment="1">
      <alignment horizontal="left" vertical="center"/>
    </xf>
    <xf numFmtId="0" fontId="37" fillId="2" borderId="0" xfId="5" applyFont="1" applyFill="1" applyBorder="1" applyAlignment="1">
      <alignment horizontal="left" vertical="center"/>
    </xf>
    <xf numFmtId="0" fontId="1" fillId="0" borderId="0" xfId="0" applyFont="1">
      <alignment vertical="top"/>
    </xf>
    <xf numFmtId="0" fontId="38" fillId="6" borderId="0" xfId="13" applyFont="1" applyAlignment="1">
      <alignment vertical="top" wrapText="1"/>
    </xf>
    <xf numFmtId="0" fontId="39" fillId="6" borderId="0" xfId="13" applyFont="1" applyAlignment="1">
      <alignment vertical="top"/>
    </xf>
    <xf numFmtId="0" fontId="40" fillId="6" borderId="0" xfId="13" applyFont="1" applyAlignment="1">
      <alignment vertical="top" wrapText="1"/>
    </xf>
    <xf numFmtId="168" fontId="39" fillId="0" borderId="0" xfId="12" applyFont="1">
      <alignment horizontal="left" indent="1"/>
    </xf>
    <xf numFmtId="0" fontId="39" fillId="0" borderId="0" xfId="0" applyFont="1">
      <alignment vertical="top"/>
    </xf>
    <xf numFmtId="0" fontId="41" fillId="2" borderId="0" xfId="5" applyFont="1" applyFill="1" applyBorder="1" applyAlignment="1">
      <alignment horizontal="left" vertical="center"/>
    </xf>
    <xf numFmtId="0" fontId="30" fillId="0" borderId="0" xfId="0" applyFont="1">
      <alignment vertical="top"/>
    </xf>
    <xf numFmtId="0" fontId="0" fillId="6" borderId="0" xfId="13" applyFont="1" applyAlignment="1">
      <alignment vertical="top"/>
    </xf>
    <xf numFmtId="0" fontId="25" fillId="0" borderId="0" xfId="0" applyFont="1" applyAlignment="1">
      <alignment horizontal="center" vertical="center"/>
    </xf>
    <xf numFmtId="0" fontId="26" fillId="0" borderId="0" xfId="0" applyFont="1" applyAlignment="1" applyProtection="1">
      <alignment horizontal="center" vertical="center"/>
      <protection locked="0"/>
    </xf>
    <xf numFmtId="0" fontId="16" fillId="7" borderId="10" xfId="0" applyFont="1" applyFill="1" applyBorder="1" applyAlignment="1">
      <alignment horizontal="center" vertical="center"/>
    </xf>
    <xf numFmtId="0" fontId="28" fillId="7" borderId="10" xfId="0" applyFont="1" applyFill="1" applyBorder="1" applyAlignment="1">
      <alignment horizontal="center" vertical="center" wrapText="1"/>
    </xf>
    <xf numFmtId="0" fontId="12" fillId="6" borderId="0" xfId="11">
      <alignment horizontal="left" vertical="top" wrapText="1" indent="1"/>
    </xf>
    <xf numFmtId="0" fontId="0" fillId="6" borderId="0" xfId="13" applyFont="1" applyAlignment="1">
      <alignment vertical="top"/>
    </xf>
    <xf numFmtId="0" fontId="0" fillId="10" borderId="11" xfId="0" applyFill="1" applyBorder="1" applyAlignment="1">
      <alignment horizontal="center" vertical="top"/>
    </xf>
    <xf numFmtId="17" fontId="29" fillId="9" borderId="0" xfId="5" applyNumberFormat="1" applyFont="1" applyFill="1" applyBorder="1" applyAlignment="1">
      <alignment horizontal="center" vertical="center"/>
    </xf>
    <xf numFmtId="0" fontId="17" fillId="0" borderId="0" xfId="0" applyFont="1" applyAlignment="1">
      <alignment horizontal="center" vertical="center"/>
    </xf>
    <xf numFmtId="0" fontId="16" fillId="7" borderId="4"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7"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6"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4" fillId="0" borderId="0" xfId="0" applyFont="1" applyAlignment="1">
      <alignment horizontal="center" vertical="center"/>
    </xf>
    <xf numFmtId="0" fontId="16" fillId="7" borderId="4"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7" borderId="8" xfId="0" applyFont="1" applyFill="1" applyBorder="1" applyAlignment="1">
      <alignment horizontal="center" vertical="center" wrapText="1"/>
    </xf>
  </cellXfs>
  <cellStyles count="17">
    <cellStyle name="40% - Énfasis1" xfId="1" builtinId="31" customBuiltin="1"/>
    <cellStyle name="Con bandas" xfId="13"/>
    <cellStyle name="Día" xfId="12"/>
    <cellStyle name="Encabezado 1" xfId="2" builtinId="16" customBuiltin="1"/>
    <cellStyle name="Encabezado 4" xfId="11" builtinId="19" customBuiltin="1"/>
    <cellStyle name="Énfasis1" xfId="3" builtinId="29" customBuiltin="1"/>
    <cellStyle name="Énfasis5" xfId="4" builtinId="45" customBuiltin="1"/>
    <cellStyle name="Entrada de configuración" xfId="14"/>
    <cellStyle name="Millares" xfId="6" builtinId="3" customBuiltin="1"/>
    <cellStyle name="Millares [0]" xfId="7" builtinId="6" customBuiltin="1"/>
    <cellStyle name="Moneda" xfId="8" builtinId="4" customBuiltin="1"/>
    <cellStyle name="Moneda [0]" xfId="9" builtinId="7" customBuiltin="1"/>
    <cellStyle name="Normal" xfId="0" builtinId="0" customBuiltin="1"/>
    <cellStyle name="Porcentaje" xfId="10" builtinId="5" customBuiltin="1"/>
    <cellStyle name="Título" xfId="5" builtinId="15" customBuiltin="1"/>
    <cellStyle name="Título 2" xfId="15" builtinId="17" customBuiltin="1"/>
    <cellStyle name="Título 3" xfId="16" builtinId="18" customBuiltin="1"/>
  </cellStyles>
  <dxfs count="24">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990600</xdr:colOff>
      <xdr:row>0</xdr:row>
      <xdr:rowOff>114301</xdr:rowOff>
    </xdr:from>
    <xdr:to>
      <xdr:col>6</xdr:col>
      <xdr:colOff>152400</xdr:colOff>
      <xdr:row>4</xdr:row>
      <xdr:rowOff>38101</xdr:rowOff>
    </xdr:to>
    <xdr:pic>
      <xdr:nvPicPr>
        <xdr:cNvPr id="4"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14301"/>
          <a:ext cx="45339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342900</xdr:colOff>
      <xdr:row>5</xdr:row>
      <xdr:rowOff>0</xdr:rowOff>
    </xdr:from>
    <xdr:to>
      <xdr:col>7</xdr:col>
      <xdr:colOff>295275</xdr:colOff>
      <xdr:row>5</xdr:row>
      <xdr:rowOff>47625</xdr:rowOff>
    </xdr:to>
    <xdr:pic>
      <xdr:nvPicPr>
        <xdr:cNvPr id="5" name="Imagen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3575" y="952500"/>
          <a:ext cx="66675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1266825</xdr:colOff>
      <xdr:row>1</xdr:row>
      <xdr:rowOff>9525</xdr:rowOff>
    </xdr:from>
    <xdr:to>
      <xdr:col>6</xdr:col>
      <xdr:colOff>444953</xdr:colOff>
      <xdr:row>4</xdr:row>
      <xdr:rowOff>123825</xdr:rowOff>
    </xdr:to>
    <xdr:pic>
      <xdr:nvPicPr>
        <xdr:cNvPr id="12" name="Imagen 1">
          <a:extLst>
            <a:ext uri="{FF2B5EF4-FFF2-40B4-BE49-F238E27FC236}">
              <a16:creationId xmlns:a16="http://schemas.microsoft.com/office/drawing/2014/main" id="{6D8AAE92-F051-4CA3-A5D0-8A4B38391B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0" y="200025"/>
          <a:ext cx="4550228"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1095375</xdr:colOff>
      <xdr:row>0</xdr:row>
      <xdr:rowOff>200025</xdr:rowOff>
    </xdr:from>
    <xdr:to>
      <xdr:col>6</xdr:col>
      <xdr:colOff>273503</xdr:colOff>
      <xdr:row>3</xdr:row>
      <xdr:rowOff>228600</xdr:rowOff>
    </xdr:to>
    <xdr:pic>
      <xdr:nvPicPr>
        <xdr:cNvPr id="7" name="Imagen 1">
          <a:extLst>
            <a:ext uri="{FF2B5EF4-FFF2-40B4-BE49-F238E27FC236}">
              <a16:creationId xmlns:a16="http://schemas.microsoft.com/office/drawing/2014/main" id="{77904619-B2A5-41C1-A3D3-9920F05A2F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 y="200025"/>
          <a:ext cx="4550228"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1209675</xdr:colOff>
      <xdr:row>0</xdr:row>
      <xdr:rowOff>123825</xdr:rowOff>
    </xdr:from>
    <xdr:to>
      <xdr:col>6</xdr:col>
      <xdr:colOff>387803</xdr:colOff>
      <xdr:row>4</xdr:row>
      <xdr:rowOff>47625</xdr:rowOff>
    </xdr:to>
    <xdr:pic>
      <xdr:nvPicPr>
        <xdr:cNvPr id="6" name="Imagen 1">
          <a:extLst>
            <a:ext uri="{FF2B5EF4-FFF2-40B4-BE49-F238E27FC236}">
              <a16:creationId xmlns:a16="http://schemas.microsoft.com/office/drawing/2014/main" id="{8B008F77-4D2A-47B1-8B55-71888F8F63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0350" y="123825"/>
          <a:ext cx="4550228"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1076325</xdr:colOff>
      <xdr:row>0</xdr:row>
      <xdr:rowOff>104775</xdr:rowOff>
    </xdr:from>
    <xdr:to>
      <xdr:col>6</xdr:col>
      <xdr:colOff>254453</xdr:colOff>
      <xdr:row>4</xdr:row>
      <xdr:rowOff>28575</xdr:rowOff>
    </xdr:to>
    <xdr:pic>
      <xdr:nvPicPr>
        <xdr:cNvPr id="6" name="Imagen 1">
          <a:extLst>
            <a:ext uri="{FF2B5EF4-FFF2-40B4-BE49-F238E27FC236}">
              <a16:creationId xmlns:a16="http://schemas.microsoft.com/office/drawing/2014/main" id="{15C7FFCF-E562-464E-8778-8863472366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4775"/>
          <a:ext cx="4550228"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133350</xdr:colOff>
      <xdr:row>0</xdr:row>
      <xdr:rowOff>47625</xdr:rowOff>
    </xdr:from>
    <xdr:to>
      <xdr:col>6</xdr:col>
      <xdr:colOff>654503</xdr:colOff>
      <xdr:row>3</xdr:row>
      <xdr:rowOff>161925</xdr:rowOff>
    </xdr:to>
    <xdr:pic>
      <xdr:nvPicPr>
        <xdr:cNvPr id="6" name="Imagen 1">
          <a:extLst>
            <a:ext uri="{FF2B5EF4-FFF2-40B4-BE49-F238E27FC236}">
              <a16:creationId xmlns:a16="http://schemas.microsoft.com/office/drawing/2014/main" id="{94E4F32C-B9FF-44F8-9405-5D314AAAA9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7050" y="47625"/>
          <a:ext cx="4550228"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1247775</xdr:colOff>
      <xdr:row>0</xdr:row>
      <xdr:rowOff>104775</xdr:rowOff>
    </xdr:from>
    <xdr:to>
      <xdr:col>6</xdr:col>
      <xdr:colOff>425903</xdr:colOff>
      <xdr:row>4</xdr:row>
      <xdr:rowOff>28575</xdr:rowOff>
    </xdr:to>
    <xdr:pic>
      <xdr:nvPicPr>
        <xdr:cNvPr id="6" name="Imagen 1">
          <a:extLst>
            <a:ext uri="{FF2B5EF4-FFF2-40B4-BE49-F238E27FC236}">
              <a16:creationId xmlns:a16="http://schemas.microsoft.com/office/drawing/2014/main" id="{8FBD192C-D946-4569-847B-8384DC77C9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04775"/>
          <a:ext cx="4550228"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1228725</xdr:colOff>
      <xdr:row>0</xdr:row>
      <xdr:rowOff>76200</xdr:rowOff>
    </xdr:from>
    <xdr:to>
      <xdr:col>6</xdr:col>
      <xdr:colOff>406853</xdr:colOff>
      <xdr:row>4</xdr:row>
      <xdr:rowOff>0</xdr:rowOff>
    </xdr:to>
    <xdr:pic>
      <xdr:nvPicPr>
        <xdr:cNvPr id="6" name="Imagen 1">
          <a:extLst>
            <a:ext uri="{FF2B5EF4-FFF2-40B4-BE49-F238E27FC236}">
              <a16:creationId xmlns:a16="http://schemas.microsoft.com/office/drawing/2014/main" id="{F334F233-EFD7-4BE2-BABD-A7A72E437C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9400" y="76200"/>
          <a:ext cx="4550228"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1219200</xdr:colOff>
      <xdr:row>0</xdr:row>
      <xdr:rowOff>161925</xdr:rowOff>
    </xdr:from>
    <xdr:to>
      <xdr:col>6</xdr:col>
      <xdr:colOff>397328</xdr:colOff>
      <xdr:row>4</xdr:row>
      <xdr:rowOff>85725</xdr:rowOff>
    </xdr:to>
    <xdr:pic>
      <xdr:nvPicPr>
        <xdr:cNvPr id="6" name="Imagen 1">
          <a:extLst>
            <a:ext uri="{FF2B5EF4-FFF2-40B4-BE49-F238E27FC236}">
              <a16:creationId xmlns:a16="http://schemas.microsoft.com/office/drawing/2014/main" id="{77AC893C-E145-4321-AFCB-FC3AAC903F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9875" y="161925"/>
          <a:ext cx="4550228"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1251857</xdr:colOff>
      <xdr:row>0</xdr:row>
      <xdr:rowOff>136071</xdr:rowOff>
    </xdr:from>
    <xdr:to>
      <xdr:col>6</xdr:col>
      <xdr:colOff>413657</xdr:colOff>
      <xdr:row>4</xdr:row>
      <xdr:rowOff>59871</xdr:rowOff>
    </xdr:to>
    <xdr:pic>
      <xdr:nvPicPr>
        <xdr:cNvPr id="6" name="Imagen 1">
          <a:extLst>
            <a:ext uri="{FF2B5EF4-FFF2-40B4-BE49-F238E27FC236}">
              <a16:creationId xmlns:a16="http://schemas.microsoft.com/office/drawing/2014/main" id="{A4716886-50E1-4A07-8E91-3D7FC94DEA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3893" y="136071"/>
          <a:ext cx="4550228"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1178718</xdr:colOff>
      <xdr:row>0</xdr:row>
      <xdr:rowOff>154781</xdr:rowOff>
    </xdr:from>
    <xdr:to>
      <xdr:col>6</xdr:col>
      <xdr:colOff>340518</xdr:colOff>
      <xdr:row>4</xdr:row>
      <xdr:rowOff>78581</xdr:rowOff>
    </xdr:to>
    <xdr:pic>
      <xdr:nvPicPr>
        <xdr:cNvPr id="6" name="Imagen 1">
          <a:extLst>
            <a:ext uri="{FF2B5EF4-FFF2-40B4-BE49-F238E27FC236}">
              <a16:creationId xmlns:a16="http://schemas.microsoft.com/office/drawing/2014/main" id="{36C31BBC-7728-4A5F-B013-ED05C67204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4156" y="154781"/>
          <a:ext cx="454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1247775</xdr:colOff>
      <xdr:row>0</xdr:row>
      <xdr:rowOff>66675</xdr:rowOff>
    </xdr:from>
    <xdr:to>
      <xdr:col>6</xdr:col>
      <xdr:colOff>419100</xdr:colOff>
      <xdr:row>3</xdr:row>
      <xdr:rowOff>180975</xdr:rowOff>
    </xdr:to>
    <xdr:pic>
      <xdr:nvPicPr>
        <xdr:cNvPr id="10" name="Imagen 1">
          <a:extLst>
            <a:ext uri="{FF2B5EF4-FFF2-40B4-BE49-F238E27FC236}">
              <a16:creationId xmlns:a16="http://schemas.microsoft.com/office/drawing/2014/main" id="{FD9053B3-C074-4159-8B09-F736A1890D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66675"/>
          <a:ext cx="454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Global Calendar">
      <a:dk1>
        <a:sysClr val="windowText" lastClr="000000"/>
      </a:dk1>
      <a:lt1>
        <a:sysClr val="window" lastClr="FFFFFF"/>
      </a:lt1>
      <a:dk2>
        <a:srgbClr val="404040"/>
      </a:dk2>
      <a:lt2>
        <a:srgbClr val="F6F6F1"/>
      </a:lt2>
      <a:accent1>
        <a:srgbClr val="669933"/>
      </a:accent1>
      <a:accent2>
        <a:srgbClr val="E69216"/>
      </a:accent2>
      <a:accent3>
        <a:srgbClr val="609FC2"/>
      </a:accent3>
      <a:accent4>
        <a:srgbClr val="E6B819"/>
      </a:accent4>
      <a:accent5>
        <a:srgbClr val="DA695B"/>
      </a:accent5>
      <a:accent6>
        <a:srgbClr val="956895"/>
      </a:accent6>
      <a:hlink>
        <a:srgbClr val="609FC2"/>
      </a:hlink>
      <a:folHlink>
        <a:srgbClr val="956895"/>
      </a:folHlink>
    </a:clrScheme>
    <a:fontScheme name="Calendar">
      <a:majorFont>
        <a:latin typeface="Sylfaen"/>
        <a:ea typeface=""/>
        <a:cs typeface=""/>
      </a:majorFont>
      <a:minorFont>
        <a:latin typeface="Sylfae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autoPageBreaks="0" fitToPage="1"/>
  </sheetPr>
  <dimension ref="A1:K27"/>
  <sheetViews>
    <sheetView showGridLines="0" zoomScale="70" zoomScaleNormal="70" workbookViewId="0">
      <selection activeCell="F19" sqref="F19"/>
    </sheetView>
  </sheetViews>
  <sheetFormatPr baseColWidth="10" defaultColWidth="8.75" defaultRowHeight="15" x14ac:dyDescent="0.25"/>
  <cols>
    <col min="1" max="1" width="2.625" customWidth="1"/>
    <col min="2" max="2" width="18.25" customWidth="1"/>
    <col min="3" max="8" width="17.625" customWidth="1"/>
    <col min="9" max="9" width="2.625" customWidth="1"/>
    <col min="10" max="10" width="21.625" customWidth="1"/>
    <col min="11" max="11" width="13.625" customWidth="1"/>
  </cols>
  <sheetData>
    <row r="1" spans="1:11" ht="15" customHeight="1" x14ac:dyDescent="0.25">
      <c r="A1" s="62"/>
      <c r="B1" s="62"/>
      <c r="C1" s="62"/>
      <c r="D1" s="62"/>
      <c r="E1" s="62"/>
      <c r="F1" s="62"/>
      <c r="G1" s="62"/>
      <c r="H1" s="62"/>
      <c r="I1" s="62"/>
      <c r="J1" s="62"/>
    </row>
    <row r="2" spans="1:11" ht="15" customHeight="1" x14ac:dyDescent="0.25">
      <c r="A2" s="62"/>
      <c r="B2" s="62"/>
      <c r="C2" s="62"/>
      <c r="D2" s="62"/>
      <c r="E2" s="62"/>
      <c r="F2" s="62"/>
      <c r="G2" s="62"/>
      <c r="H2" s="62"/>
      <c r="I2" s="62"/>
      <c r="J2" s="62"/>
    </row>
    <row r="3" spans="1:11" ht="15" customHeight="1" x14ac:dyDescent="0.25">
      <c r="A3" s="62"/>
      <c r="B3" s="62"/>
      <c r="C3" s="62"/>
      <c r="D3" s="62"/>
      <c r="E3" s="62"/>
      <c r="F3" s="62"/>
      <c r="G3" s="62"/>
      <c r="H3" s="62"/>
      <c r="I3" s="62"/>
      <c r="J3" s="62"/>
    </row>
    <row r="4" spans="1:11" ht="15" customHeight="1" x14ac:dyDescent="0.25">
      <c r="A4" s="62"/>
      <c r="B4" s="62"/>
      <c r="C4" s="62"/>
      <c r="D4" s="62"/>
      <c r="E4" s="62"/>
      <c r="F4" s="62"/>
      <c r="G4" s="62"/>
      <c r="H4" s="62"/>
      <c r="I4" s="62"/>
      <c r="J4" s="62"/>
    </row>
    <row r="5" spans="1:11" ht="15" customHeight="1" x14ac:dyDescent="0.25">
      <c r="A5" s="62"/>
      <c r="B5" s="62"/>
      <c r="C5" s="62"/>
      <c r="D5" s="62"/>
      <c r="E5" s="62"/>
      <c r="F5" s="62"/>
      <c r="G5" s="62"/>
      <c r="H5" s="62"/>
      <c r="I5" s="62"/>
      <c r="J5" s="62"/>
    </row>
    <row r="6" spans="1:11" ht="15" customHeight="1" x14ac:dyDescent="0.25">
      <c r="A6" s="26"/>
      <c r="B6" s="26"/>
      <c r="C6" s="26"/>
      <c r="D6" s="26"/>
      <c r="E6" s="26"/>
      <c r="F6" s="26"/>
      <c r="G6" s="26"/>
      <c r="H6" s="26"/>
      <c r="I6" s="26"/>
      <c r="J6" s="26"/>
    </row>
    <row r="7" spans="1:11" ht="15" customHeight="1" x14ac:dyDescent="0.25">
      <c r="A7" s="63" t="s">
        <v>10</v>
      </c>
      <c r="B7" s="63"/>
      <c r="C7" s="63"/>
      <c r="D7" s="63"/>
      <c r="E7" s="63"/>
      <c r="F7" s="63"/>
      <c r="G7" s="63"/>
      <c r="H7" s="63"/>
      <c r="I7" s="63"/>
      <c r="J7" s="63"/>
    </row>
    <row r="8" spans="1:11" ht="15" customHeight="1" x14ac:dyDescent="0.2">
      <c r="A8" s="12"/>
      <c r="B8" s="12"/>
      <c r="C8" s="12"/>
      <c r="D8" s="12"/>
      <c r="E8" s="12"/>
      <c r="F8" s="12"/>
      <c r="G8" s="12"/>
      <c r="H8" s="12"/>
      <c r="I8" s="12"/>
      <c r="J8" s="12"/>
    </row>
    <row r="9" spans="1:11" ht="33" customHeight="1" x14ac:dyDescent="0.2">
      <c r="A9" s="12"/>
      <c r="B9" s="19"/>
      <c r="C9" s="12"/>
      <c r="D9" s="12"/>
      <c r="E9" s="12"/>
      <c r="F9" s="64" t="s">
        <v>5</v>
      </c>
      <c r="G9" s="64"/>
      <c r="H9" s="65" t="s">
        <v>8</v>
      </c>
    </row>
    <row r="10" spans="1:11" x14ac:dyDescent="0.2">
      <c r="A10" s="12"/>
      <c r="B10" s="12"/>
      <c r="C10" s="12"/>
      <c r="D10" s="12"/>
      <c r="E10" s="12"/>
      <c r="F10" s="64"/>
      <c r="G10" s="64"/>
      <c r="H10" s="65"/>
    </row>
    <row r="11" spans="1:11" s="1" customFormat="1" ht="9.75" customHeight="1" x14ac:dyDescent="0.25">
      <c r="A11" s="27"/>
      <c r="B11" s="28"/>
      <c r="C11" s="29"/>
      <c r="D11" s="30"/>
      <c r="E11" s="31"/>
      <c r="F11" s="31"/>
      <c r="G11" s="31"/>
      <c r="H11" s="32"/>
      <c r="J11" s="14" t="s">
        <v>1</v>
      </c>
      <c r="K11" s="15"/>
    </row>
    <row r="12" spans="1:11" s="33" customFormat="1" ht="3" customHeight="1" x14ac:dyDescent="0.25">
      <c r="A12" s="68"/>
      <c r="B12" s="68"/>
      <c r="C12" s="68"/>
      <c r="D12" s="68"/>
      <c r="E12" s="68"/>
      <c r="F12" s="68"/>
      <c r="G12" s="68"/>
      <c r="H12" s="68"/>
      <c r="J12" s="39"/>
      <c r="K12" s="40"/>
    </row>
    <row r="13" spans="1:11" s="33" customFormat="1" ht="25.5" customHeight="1" x14ac:dyDescent="0.25">
      <c r="B13" s="69" t="s">
        <v>11</v>
      </c>
      <c r="C13" s="69"/>
      <c r="D13" s="69"/>
      <c r="E13" s="69"/>
      <c r="F13" s="69"/>
      <c r="G13" s="69"/>
      <c r="H13" s="69"/>
      <c r="J13" s="39"/>
      <c r="K13" s="40"/>
    </row>
    <row r="14" spans="1:11" s="33" customFormat="1" ht="9.75" customHeight="1" x14ac:dyDescent="0.25">
      <c r="B14" s="34"/>
      <c r="C14" s="35"/>
      <c r="D14" s="36"/>
      <c r="E14" s="37"/>
      <c r="F14" s="37"/>
      <c r="G14" s="37"/>
      <c r="H14" s="38"/>
      <c r="J14" s="39"/>
      <c r="K14" s="40"/>
    </row>
    <row r="15" spans="1:11" s="2" customFormat="1" ht="21.75" customHeight="1" thickBot="1" x14ac:dyDescent="0.4">
      <c r="A15"/>
      <c r="B15" s="41" t="str">
        <f>WeekStart</f>
        <v>DOMINGO</v>
      </c>
      <c r="C15" s="41" t="str">
        <f t="shared" ref="C15:H15" ca="1" si="0">UPPER(TEXT(C16,"dddd"))</f>
        <v>LUNES</v>
      </c>
      <c r="D15" s="41" t="str">
        <f ca="1">UPPER(TEXT(D16,"dddd"))</f>
        <v>MARTES</v>
      </c>
      <c r="E15" s="41" t="str">
        <f t="shared" ca="1" si="0"/>
        <v>MIÉRCOLES</v>
      </c>
      <c r="F15" s="41" t="str">
        <f t="shared" ca="1" si="0"/>
        <v>JUEVES</v>
      </c>
      <c r="G15" s="41" t="str">
        <f t="shared" ca="1" si="0"/>
        <v>VIERNES</v>
      </c>
      <c r="H15" s="41" t="str">
        <f t="shared" ca="1" si="0"/>
        <v>SÁBADO</v>
      </c>
      <c r="J15" s="16" t="s">
        <v>2</v>
      </c>
      <c r="K15" s="17">
        <f ca="1">YEAR(TODAY())</f>
        <v>2023</v>
      </c>
    </row>
    <row r="16" spans="1:11" s="5" customFormat="1" ht="19.5" customHeight="1" x14ac:dyDescent="0.35">
      <c r="A16"/>
      <c r="B16" s="7">
        <f t="array" aca="1" ref="B16:H16" ca="1">DaysAndWeeks+DATE(CalendarYear,1,1)-WEEKDAY(DATE(CalendarYear,1,1),(WeekStart="Lunes")+1)+1</f>
        <v>44927</v>
      </c>
      <c r="C16" s="7">
        <f ca="1"/>
        <v>44928</v>
      </c>
      <c r="D16" s="7">
        <f ca="1"/>
        <v>44929</v>
      </c>
      <c r="E16" s="7">
        <f ca="1"/>
        <v>44930</v>
      </c>
      <c r="F16" s="7">
        <f ca="1"/>
        <v>44931</v>
      </c>
      <c r="G16" s="7">
        <f ca="1"/>
        <v>44932</v>
      </c>
      <c r="H16" s="7">
        <f ca="1"/>
        <v>44933</v>
      </c>
      <c r="J16" s="16" t="s">
        <v>3</v>
      </c>
      <c r="K16" s="17" t="s">
        <v>4</v>
      </c>
    </row>
    <row r="17" spans="1:11" ht="57.95" customHeight="1" x14ac:dyDescent="0.25">
      <c r="J17" s="18"/>
      <c r="K17" s="15" t="s">
        <v>6</v>
      </c>
    </row>
    <row r="18" spans="1:11" s="5" customFormat="1" ht="19.5" customHeight="1" x14ac:dyDescent="0.25">
      <c r="A18"/>
      <c r="B18" s="8">
        <f t="array" aca="1" ref="B18:H18" ca="1">DaysAndWeeks+DATE(CalendarYear,1,1)-WEEKDAY(DATE(CalendarYear,1,1),(WeekStart="Lunes")+1)+8</f>
        <v>44934</v>
      </c>
      <c r="C18" s="8">
        <f ca="1"/>
        <v>44935</v>
      </c>
      <c r="D18" s="8">
        <f ca="1"/>
        <v>44936</v>
      </c>
      <c r="E18" s="8">
        <f ca="1"/>
        <v>44937</v>
      </c>
      <c r="F18" s="8">
        <f ca="1"/>
        <v>44938</v>
      </c>
      <c r="G18" s="8">
        <f ca="1"/>
        <v>44939</v>
      </c>
      <c r="H18" s="8">
        <f ca="1"/>
        <v>44940</v>
      </c>
    </row>
    <row r="19" spans="1:11" ht="57.95" customHeight="1" x14ac:dyDescent="0.25">
      <c r="B19" s="11"/>
      <c r="C19" s="11"/>
      <c r="D19" s="11"/>
      <c r="E19" s="11"/>
      <c r="F19" s="11" t="s">
        <v>25</v>
      </c>
      <c r="G19" s="11"/>
      <c r="H19" s="11"/>
      <c r="J19" s="6"/>
    </row>
    <row r="20" spans="1:11" s="5" customFormat="1" ht="19.5" customHeight="1" x14ac:dyDescent="0.25">
      <c r="A20"/>
      <c r="B20" s="7">
        <f t="array" aca="1" ref="B20:H20" ca="1">DaysAndWeeks+DATE(CalendarYear,1,1)-WEEKDAY(DATE(CalendarYear,1,1),(WeekStart="Lunes")+1)+15</f>
        <v>44941</v>
      </c>
      <c r="C20" s="7">
        <f ca="1"/>
        <v>44942</v>
      </c>
      <c r="D20" s="7">
        <f ca="1"/>
        <v>44943</v>
      </c>
      <c r="E20" s="7">
        <f ca="1"/>
        <v>44944</v>
      </c>
      <c r="F20" s="7">
        <f ca="1"/>
        <v>44945</v>
      </c>
      <c r="G20" s="7">
        <f ca="1"/>
        <v>44946</v>
      </c>
      <c r="H20" s="7">
        <f ca="1"/>
        <v>44947</v>
      </c>
      <c r="J20" s="6"/>
    </row>
    <row r="21" spans="1:11" ht="57.95" customHeight="1" x14ac:dyDescent="0.25">
      <c r="D21" t="s">
        <v>26</v>
      </c>
    </row>
    <row r="22" spans="1:11" s="5" customFormat="1" ht="19.5" customHeight="1" x14ac:dyDescent="0.25">
      <c r="A22"/>
      <c r="B22" s="8">
        <f t="array" aca="1" ref="B22:H22" ca="1">DaysAndWeeks+DATE(CalendarYear,1,1)-WEEKDAY(DATE(CalendarYear,1,1),(WeekStart="Lunes")+1)+22</f>
        <v>44948</v>
      </c>
      <c r="C22" s="8">
        <f ca="1"/>
        <v>44949</v>
      </c>
      <c r="D22" s="8">
        <f ca="1"/>
        <v>44950</v>
      </c>
      <c r="E22" s="8">
        <f ca="1"/>
        <v>44951</v>
      </c>
      <c r="F22" s="8">
        <f ca="1"/>
        <v>44952</v>
      </c>
      <c r="G22" s="8">
        <f ca="1"/>
        <v>44953</v>
      </c>
      <c r="H22" s="8">
        <f ca="1"/>
        <v>44954</v>
      </c>
    </row>
    <row r="23" spans="1:11" ht="57.95" customHeight="1" x14ac:dyDescent="0.25">
      <c r="B23" s="11"/>
      <c r="C23" s="55"/>
      <c r="D23" s="55"/>
      <c r="E23" s="56"/>
      <c r="F23" s="55"/>
      <c r="G23" s="55"/>
      <c r="H23" s="11"/>
    </row>
    <row r="24" spans="1:11" s="5" customFormat="1" ht="19.5" customHeight="1" x14ac:dyDescent="0.25">
      <c r="A24"/>
      <c r="B24" s="7">
        <f t="array" aca="1" ref="B24:H24" ca="1">DaysAndWeeks+DATE(CalendarYear,1,1)-WEEKDAY(DATE(CalendarYear,1,1),(WeekStart="Lunes")+1)+29</f>
        <v>44955</v>
      </c>
      <c r="C24" s="57">
        <f ca="1"/>
        <v>44956</v>
      </c>
      <c r="D24" s="57">
        <f ca="1"/>
        <v>44957</v>
      </c>
      <c r="E24" s="57">
        <f ca="1"/>
        <v>44958</v>
      </c>
      <c r="F24" s="57">
        <f ca="1"/>
        <v>44959</v>
      </c>
      <c r="G24" s="57">
        <f ca="1"/>
        <v>44960</v>
      </c>
      <c r="H24" s="7">
        <f ca="1"/>
        <v>44961</v>
      </c>
    </row>
    <row r="25" spans="1:11" ht="57.95" customHeight="1" x14ac:dyDescent="0.25">
      <c r="C25" s="58"/>
      <c r="D25" s="58"/>
      <c r="E25" s="58"/>
      <c r="F25" s="58"/>
      <c r="G25" s="58"/>
    </row>
    <row r="26" spans="1:11" s="5" customFormat="1" ht="19.5" customHeight="1" x14ac:dyDescent="0.25">
      <c r="A26"/>
      <c r="B26" s="8">
        <f t="array" aca="1" ref="B26:C26" ca="1">DaysAndWeeks+DATE(CalendarYear,1,1)-WEEKDAY(DATE(CalendarYear,1,1),(WeekStart="Lunes")+1)+36</f>
        <v>44962</v>
      </c>
      <c r="C26" s="8">
        <f ca="1"/>
        <v>44963</v>
      </c>
      <c r="D26" s="66" t="s">
        <v>0</v>
      </c>
      <c r="E26" s="67"/>
      <c r="F26" s="67"/>
      <c r="G26" s="67"/>
      <c r="H26" s="67"/>
    </row>
    <row r="27" spans="1:11" ht="57.95" customHeight="1" x14ac:dyDescent="0.25">
      <c r="B27" s="11"/>
      <c r="C27" s="11"/>
      <c r="D27" s="66"/>
      <c r="E27" s="67"/>
      <c r="F27" s="67"/>
      <c r="G27" s="67"/>
      <c r="H27" s="67"/>
    </row>
  </sheetData>
  <mergeCells count="8">
    <mergeCell ref="A1:J5"/>
    <mergeCell ref="A7:J7"/>
    <mergeCell ref="F9:G10"/>
    <mergeCell ref="H9:H10"/>
    <mergeCell ref="D26:D27"/>
    <mergeCell ref="E26:H27"/>
    <mergeCell ref="A12:H12"/>
    <mergeCell ref="B13:H13"/>
  </mergeCells>
  <phoneticPr fontId="2" type="noConversion"/>
  <conditionalFormatting sqref="B16:G16">
    <cfRule type="expression" dxfId="23" priority="23">
      <formula>DAY(B16)&gt;8</formula>
    </cfRule>
  </conditionalFormatting>
  <conditionalFormatting sqref="B24:H24 B26:C26">
    <cfRule type="expression" dxfId="22" priority="24">
      <formula>AND(DAY(B24)&gt;=1,DAY(B24)&lt;=15)</formula>
    </cfRule>
  </conditionalFormatting>
  <dataValidations count="14">
    <dataValidation type="list" errorStyle="warning" allowBlank="1" showInputMessage="1" showErrorMessage="1" error="Seleccione un día de la lista. Seleccione CANCELAR y presione ALT+FLECHA ABAJO para elegir un día de la lista desplegable." prompt="Escriba el día de inicio de la semana en esta celda. Presione ALT+FLECHA ABAJO para abrir la lista desplegable y luego, ENTRAR para seleccionar el día de inicio de la semana." sqref="K16">
      <formula1>"DOMINGO,LUNES"</formula1>
    </dataValidation>
    <dataValidation allowBlank="1" showInputMessage="1" showErrorMessage="1" prompt="Cree calendarios personalizados de un mes en este libro. Personalice el año y el día de inicio de la semana de todos los meses con esta hoja de cálculo de enero. Cada mes se encuentra en una hoja de cálculo independiente." sqref="A11:A14"/>
    <dataValidation allowBlank="1" showInputMessage="1" showErrorMessage="1" prompt="El año de esta celda se actualiza automáticamente. Seleccione otro año en la celda K2 para cambiar de año." sqref="C11:D11 C14:D14"/>
    <dataValidation allowBlank="1" showInputMessage="1" showErrorMessage="1" prompt="Escriba el año y seleccione el día de inicio del calendario en las celdas siguientes. Estas celdas de configuración del calendario no se imprimirán." sqref="J11:J14"/>
    <dataValidation allowBlank="1" showInputMessage="1" showErrorMessage="1" prompt="Escriba el año en la celda a la derecha." sqref="J15"/>
    <dataValidation allowBlank="1" showInputMessage="1" showErrorMessage="1" prompt="Seleccione el día de inicio de la semana en la celda a la derecha." sqref="J16"/>
    <dataValidation allowBlank="1" showInputMessage="1" showErrorMessage="1" prompt="Escriba el año en esta celda." sqref="K15"/>
    <dataValidation allowBlank="1" showInputMessage="1" showErrorMessage="1" prompt="Esta fila contiene los nombres de los días laborables de este calendario. Esta celda contiene el día de inicio de la semana. Para cambiar el día de inicio, escriba un nuevo día laborable en la celda K3." sqref="B15"/>
    <dataValidation allowBlank="1" showInputMessage="1" showErrorMessage="1" prompt="Esta fila y las filas 5, 7, 9, 11 y 13 contienen días naturales de la semana. Si esta celda no contiene el número 1, se trata de un día del mes anterior. Escriba notas en la celda E13." sqref="B16"/>
    <dataValidation allowBlank="1" showInputMessage="1" showErrorMessage="1" prompt="El año de esta celda se actualiza automáticamente según el año especificado en la celda K2. El calendario siguiente incluye fechas de los meses anterior y posterior con un sombreado de fuente más claro." sqref="B11 B13:B14"/>
    <dataValidation allowBlank="1" showInputMessage="1" showErrorMessage="1" prompt="El día laborable se determinará    _x000a_automáticamente." sqref="C15:H15"/>
    <dataValidation allowBlank="1" showInputMessage="1" showErrorMessage="1" prompt="Las celdas de esta fila y las filas 6, 8, 10, 12 y 14 son para escribir notas diarias relacionadas con el día natural de la celda anterior." sqref="B17"/>
    <dataValidation allowBlank="1" showInputMessage="1" showErrorMessage="1" prompt="Escriba notas en esta celda." sqref="E26:H27"/>
    <dataValidation allowBlank="1" showInputMessage="1" showErrorMessage="1" prompt="Escriba notas en la celda a la derecha." sqref="D26:D27"/>
  </dataValidations>
  <printOptions horizontalCentered="1" verticalCentered="1"/>
  <pageMargins left="0.7" right="0.7" top="0.75" bottom="0.75" header="0.3" footer="0.3"/>
  <pageSetup paperSize="9" orientation="landscape" r:id="rId1"/>
  <headerFooter differentFirst="1" alignWithMargins="0">
    <oddFooter>Page &amp;P of &amp;N</oddFooter>
  </headerFooter>
  <customProperties>
    <customPr name="SheetChanged" r:id="rId2"/>
  </customPropertie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A1:J23"/>
  <sheetViews>
    <sheetView showGridLines="0" topLeftCell="A13" workbookViewId="0">
      <selection activeCell="D17" sqref="D17"/>
    </sheetView>
  </sheetViews>
  <sheetFormatPr baseColWidth="10" defaultColWidth="8.75" defaultRowHeight="15" x14ac:dyDescent="0.25"/>
  <cols>
    <col min="1" max="1" width="2.625" customWidth="1"/>
    <col min="2" max="2" width="18.25" customWidth="1"/>
    <col min="3" max="6" width="17.625" customWidth="1"/>
    <col min="7" max="7" width="15.5" customWidth="1"/>
    <col min="8" max="8" width="20.625" customWidth="1"/>
    <col min="9" max="9" width="2.625" customWidth="1"/>
    <col min="10" max="10" width="12" customWidth="1"/>
  </cols>
  <sheetData>
    <row r="1" spans="1:10" ht="15" customHeight="1" x14ac:dyDescent="0.25">
      <c r="A1" s="70"/>
      <c r="B1" s="70"/>
      <c r="C1" s="70"/>
      <c r="D1" s="70"/>
      <c r="E1" s="70"/>
      <c r="F1" s="70"/>
      <c r="G1" s="70"/>
      <c r="H1" s="70"/>
      <c r="I1" s="70"/>
      <c r="J1" s="70"/>
    </row>
    <row r="2" spans="1:10" ht="15" customHeight="1" x14ac:dyDescent="0.25">
      <c r="A2" s="70"/>
      <c r="B2" s="70"/>
      <c r="C2" s="70"/>
      <c r="D2" s="70"/>
      <c r="E2" s="70"/>
      <c r="F2" s="70"/>
      <c r="G2" s="70"/>
      <c r="H2" s="70"/>
      <c r="I2" s="70"/>
      <c r="J2" s="70"/>
    </row>
    <row r="3" spans="1:10" ht="15" customHeight="1" x14ac:dyDescent="0.25">
      <c r="A3" s="70"/>
      <c r="B3" s="70"/>
      <c r="C3" s="70"/>
      <c r="D3" s="70"/>
      <c r="E3" s="70"/>
      <c r="F3" s="70"/>
      <c r="G3" s="70"/>
      <c r="H3" s="70"/>
      <c r="I3" s="70"/>
      <c r="J3" s="70"/>
    </row>
    <row r="4" spans="1:10" ht="15" customHeight="1" x14ac:dyDescent="0.25">
      <c r="A4" s="70"/>
      <c r="B4" s="70"/>
      <c r="C4" s="70"/>
      <c r="D4" s="70"/>
      <c r="E4" s="70"/>
      <c r="F4" s="70"/>
      <c r="G4" s="70"/>
      <c r="H4" s="70"/>
      <c r="I4" s="70"/>
      <c r="J4" s="70"/>
    </row>
    <row r="5" spans="1:10" ht="15" customHeight="1" x14ac:dyDescent="0.25">
      <c r="A5" s="70"/>
      <c r="B5" s="70"/>
      <c r="C5" s="70"/>
      <c r="D5" s="70"/>
      <c r="E5" s="70"/>
      <c r="F5" s="70"/>
      <c r="G5" s="70"/>
      <c r="H5" s="70"/>
      <c r="I5" s="70"/>
      <c r="J5" s="70"/>
    </row>
    <row r="6" spans="1:10" ht="18.75" x14ac:dyDescent="0.25">
      <c r="A6" s="63" t="s">
        <v>12</v>
      </c>
      <c r="B6" s="63"/>
      <c r="C6" s="63"/>
      <c r="D6" s="63"/>
      <c r="E6" s="63"/>
      <c r="F6" s="63"/>
      <c r="G6" s="63"/>
      <c r="H6" s="63"/>
      <c r="I6" s="63"/>
      <c r="J6" s="63"/>
    </row>
    <row r="7" spans="1:10" s="1" customFormat="1" ht="59.25" customHeight="1" thickBot="1" x14ac:dyDescent="0.25">
      <c r="A7" s="12"/>
      <c r="B7" s="12"/>
      <c r="C7" s="12"/>
      <c r="D7" s="12"/>
      <c r="E7" s="12"/>
      <c r="F7" s="12"/>
      <c r="G7" s="12"/>
      <c r="H7" s="12"/>
      <c r="I7" s="12"/>
      <c r="J7" s="12"/>
    </row>
    <row r="8" spans="1:10" s="2" customFormat="1" ht="21.75" customHeight="1" x14ac:dyDescent="0.2">
      <c r="A8" s="12"/>
      <c r="B8" s="12"/>
      <c r="C8" s="12"/>
      <c r="D8" s="12"/>
      <c r="E8" s="12"/>
      <c r="F8" s="71" t="s">
        <v>5</v>
      </c>
      <c r="G8" s="72"/>
      <c r="H8" s="75" t="s">
        <v>7</v>
      </c>
    </row>
    <row r="9" spans="1:10" s="5" customFormat="1" ht="19.5" customHeight="1" thickBot="1" x14ac:dyDescent="0.3">
      <c r="A9" s="12"/>
      <c r="B9" s="12"/>
      <c r="C9" s="12"/>
      <c r="D9" s="12"/>
      <c r="E9" s="12"/>
      <c r="F9" s="73"/>
      <c r="G9" s="74"/>
      <c r="H9" s="76"/>
    </row>
    <row r="10" spans="1:10" ht="24.75" customHeight="1" x14ac:dyDescent="0.25">
      <c r="B10" s="50" t="s">
        <v>13</v>
      </c>
      <c r="C10" s="42"/>
      <c r="D10" s="42"/>
      <c r="E10" s="43"/>
      <c r="F10" s="43"/>
      <c r="G10" s="43"/>
      <c r="H10" s="44"/>
    </row>
    <row r="11" spans="1:10" s="5" customFormat="1" ht="19.5" customHeight="1" thickBot="1" x14ac:dyDescent="0.3">
      <c r="A11"/>
      <c r="B11" s="49" t="str">
        <f>IF(WeekStart="DOMINGO", "DOMINGO","LUNES")</f>
        <v>DOMINGO</v>
      </c>
      <c r="C11" s="49" t="str">
        <f t="shared" ref="C11:H11" ca="1" si="0">UPPER(TEXT(C12,"dddd"))</f>
        <v>LUNES</v>
      </c>
      <c r="D11" s="49" t="str">
        <f t="shared" ca="1" si="0"/>
        <v>MARTES</v>
      </c>
      <c r="E11" s="49" t="str">
        <f t="shared" ca="1" si="0"/>
        <v>MIÉRCOLES</v>
      </c>
      <c r="F11" s="49" t="str">
        <f t="shared" ca="1" si="0"/>
        <v>JUEVES</v>
      </c>
      <c r="G11" s="49" t="str">
        <f t="shared" ca="1" si="0"/>
        <v>VIERNES</v>
      </c>
      <c r="H11" s="49" t="str">
        <f t="shared" ca="1" si="0"/>
        <v>SÁBADO</v>
      </c>
    </row>
    <row r="12" spans="1:10" ht="57.95" customHeight="1" x14ac:dyDescent="0.25">
      <c r="B12" s="45">
        <f t="array" aca="1" ref="B12:H12" ca="1">DaysAndWeeks+DATE(CalendarYear,2,1)-WEEKDAY(DATE(CalendarYear,2,1),(WeekStart="Lunes")+1)+1</f>
        <v>44955</v>
      </c>
      <c r="C12" s="45">
        <f ca="1"/>
        <v>44956</v>
      </c>
      <c r="D12" s="45">
        <f ca="1"/>
        <v>44957</v>
      </c>
      <c r="E12" s="45">
        <f ca="1"/>
        <v>44958</v>
      </c>
      <c r="F12" s="45">
        <f ca="1"/>
        <v>44959</v>
      </c>
      <c r="G12" s="45">
        <f ca="1"/>
        <v>44960</v>
      </c>
      <c r="H12" s="45">
        <f ca="1"/>
        <v>44961</v>
      </c>
    </row>
    <row r="13" spans="1:10" s="5" customFormat="1" ht="19.5" customHeight="1" x14ac:dyDescent="0.25">
      <c r="A13"/>
      <c r="B13" s="46"/>
      <c r="C13" s="46"/>
      <c r="D13" s="46"/>
      <c r="E13" s="46"/>
      <c r="F13" s="46"/>
      <c r="G13" s="46"/>
      <c r="H13" s="46"/>
    </row>
    <row r="14" spans="1:10" ht="57.95" customHeight="1" x14ac:dyDescent="0.25">
      <c r="B14" s="47">
        <f t="array" aca="1" ref="B14:H14" ca="1">DaysAndWeeks+DATE(CalendarYear,2,1)-WEEKDAY(DATE(CalendarYear,2,1),(WeekStart="Lunes")+1)+8</f>
        <v>44962</v>
      </c>
      <c r="C14" s="47">
        <f ca="1"/>
        <v>44963</v>
      </c>
      <c r="D14" s="47">
        <f ca="1"/>
        <v>44964</v>
      </c>
      <c r="E14" s="47">
        <f ca="1"/>
        <v>44965</v>
      </c>
      <c r="F14" s="47">
        <f ca="1"/>
        <v>44966</v>
      </c>
      <c r="G14" s="47">
        <f ca="1"/>
        <v>44967</v>
      </c>
      <c r="H14" s="47">
        <f ca="1"/>
        <v>44968</v>
      </c>
    </row>
    <row r="15" spans="1:10" s="5" customFormat="1" ht="19.5" customHeight="1" x14ac:dyDescent="0.25">
      <c r="A15"/>
      <c r="B15" s="48"/>
      <c r="C15" s="48"/>
      <c r="D15" s="48"/>
      <c r="E15" s="48"/>
      <c r="F15" s="48"/>
      <c r="G15" s="48"/>
      <c r="H15" s="48"/>
    </row>
    <row r="16" spans="1:10" ht="57.95" customHeight="1" x14ac:dyDescent="0.25">
      <c r="B16" s="45">
        <f t="array" aca="1" ref="B16:H16" ca="1">DaysAndWeeks+DATE(CalendarYear,2,1)-WEEKDAY(DATE(CalendarYear,2,1),(WeekStart="Lunes")+1)+15</f>
        <v>44969</v>
      </c>
      <c r="C16" s="45">
        <f ca="1"/>
        <v>44970</v>
      </c>
      <c r="D16" s="45">
        <f ca="1"/>
        <v>44971</v>
      </c>
      <c r="E16" s="45">
        <f ca="1"/>
        <v>44972</v>
      </c>
      <c r="F16" s="45">
        <f ca="1"/>
        <v>44973</v>
      </c>
      <c r="G16" s="45">
        <f ca="1"/>
        <v>44974</v>
      </c>
      <c r="H16" s="45">
        <f ca="1"/>
        <v>44975</v>
      </c>
    </row>
    <row r="17" spans="1:8" s="5" customFormat="1" ht="60.75" customHeight="1" x14ac:dyDescent="0.25">
      <c r="A17"/>
      <c r="B17" s="46"/>
      <c r="C17" s="46"/>
      <c r="D17" s="11" t="s">
        <v>27</v>
      </c>
      <c r="E17" s="46"/>
      <c r="F17" s="46"/>
      <c r="G17" s="11" t="s">
        <v>28</v>
      </c>
      <c r="H17" s="46"/>
    </row>
    <row r="18" spans="1:8" ht="18" customHeight="1" x14ac:dyDescent="0.25">
      <c r="B18" s="47">
        <f t="array" aca="1" ref="B18:H18" ca="1">DaysAndWeeks+DATE(CalendarYear,2,1)-WEEKDAY(DATE(CalendarYear,2,1),(WeekStart="Lunes")+1)+22</f>
        <v>44976</v>
      </c>
      <c r="C18" s="47">
        <f ca="1"/>
        <v>44977</v>
      </c>
      <c r="D18" s="47">
        <f ca="1"/>
        <v>44978</v>
      </c>
      <c r="E18" s="47">
        <f ca="1"/>
        <v>44979</v>
      </c>
      <c r="F18" s="47">
        <f ca="1"/>
        <v>44980</v>
      </c>
      <c r="G18" s="47">
        <f ca="1"/>
        <v>44981</v>
      </c>
      <c r="H18" s="47">
        <f ca="1"/>
        <v>44982</v>
      </c>
    </row>
    <row r="19" spans="1:8" s="5" customFormat="1" ht="55.5" customHeight="1" x14ac:dyDescent="0.25">
      <c r="A19"/>
      <c r="B19" s="48"/>
      <c r="C19" s="48"/>
      <c r="D19" s="48"/>
      <c r="E19" s="48"/>
      <c r="F19" s="48"/>
      <c r="G19" s="54"/>
      <c r="H19" s="48"/>
    </row>
    <row r="20" spans="1:8" ht="14.25" customHeight="1" x14ac:dyDescent="0.25">
      <c r="B20" s="45">
        <f t="array" aca="1" ref="B20:H20" ca="1">DaysAndWeeks+DATE(CalendarYear,2,1)-WEEKDAY(DATE(CalendarYear,2,1),(WeekStart="Lunes")+1)+29</f>
        <v>44983</v>
      </c>
      <c r="C20" s="45">
        <f ca="1"/>
        <v>44984</v>
      </c>
      <c r="D20" s="45">
        <f ca="1"/>
        <v>44985</v>
      </c>
      <c r="E20" s="45">
        <f ca="1"/>
        <v>44986</v>
      </c>
      <c r="F20" s="45">
        <f ca="1"/>
        <v>44987</v>
      </c>
      <c r="G20" s="45">
        <f ca="1"/>
        <v>44988</v>
      </c>
      <c r="H20" s="45">
        <f ca="1"/>
        <v>44989</v>
      </c>
    </row>
    <row r="21" spans="1:8" ht="72.75" customHeight="1" x14ac:dyDescent="0.25">
      <c r="B21" s="46"/>
      <c r="C21" s="46"/>
      <c r="D21" s="46"/>
      <c r="E21" s="46"/>
      <c r="F21" s="46"/>
      <c r="G21" s="46"/>
      <c r="H21" s="46"/>
    </row>
    <row r="22" spans="1:8" x14ac:dyDescent="0.25">
      <c r="B22" s="9">
        <f t="array" aca="1" ref="B22:C22" ca="1">DaysAndWeeks+DATE(CalendarYear,2,1)-WEEKDAY(DATE(CalendarYear,2,1),(WeekStart="Lunes")+1)+36</f>
        <v>44990</v>
      </c>
      <c r="C22" s="9">
        <f ca="1"/>
        <v>44991</v>
      </c>
      <c r="D22" s="66" t="s">
        <v>0</v>
      </c>
      <c r="E22" s="67"/>
      <c r="F22" s="67"/>
      <c r="G22" s="67"/>
      <c r="H22" s="67"/>
    </row>
    <row r="23" spans="1:8" x14ac:dyDescent="0.25">
      <c r="B23" s="11"/>
      <c r="C23" s="11"/>
      <c r="D23" s="66"/>
      <c r="E23" s="67"/>
      <c r="F23" s="67"/>
      <c r="G23" s="67"/>
      <c r="H23" s="67"/>
    </row>
  </sheetData>
  <mergeCells count="6">
    <mergeCell ref="D22:D23"/>
    <mergeCell ref="E22:H23"/>
    <mergeCell ref="A1:J5"/>
    <mergeCell ref="A6:J6"/>
    <mergeCell ref="F8:G9"/>
    <mergeCell ref="H8:H9"/>
  </mergeCells>
  <conditionalFormatting sqref="B12:G12">
    <cfRule type="expression" dxfId="21" priority="1">
      <formula>DAY(B12)&gt;8</formula>
    </cfRule>
  </conditionalFormatting>
  <conditionalFormatting sqref="B20:H20 B22:C22">
    <cfRule type="expression" dxfId="20" priority="2">
      <formula>AND(DAY(B20)&gt;=1,DAY(B20)&lt;=15)</formula>
    </cfRule>
  </conditionalFormatting>
  <dataValidations count="8">
    <dataValidation allowBlank="1" showInputMessage="1" showErrorMessage="1" prompt="El día laborable se determinará    _x000a_automáticamente." sqref="C11:H11"/>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l año de esta celda se actualiza automáticamente. Seleccione otro año en la celda K2 para cambiar de año." sqref="C10:D10"/>
    <dataValidation allowBlank="1" showInputMessage="1" showErrorMessage="1" prompt="Escriba notas en la celda a la derecha." sqref="D22:D23"/>
    <dataValidation allowBlank="1" showInputMessage="1" showErrorMessage="1" prompt="Escriba notas en esta celda." sqref="E22:H23"/>
    <dataValidation allowBlank="1" showInputMessage="1" showErrorMessage="1" prompt="Las celdas de esta fila y las filas 6, 8, 10, 12 y 14 son para escribir notas diarias relacionadas con el día natural de la celda anterior." sqref="B13"/>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J23"/>
  <sheetViews>
    <sheetView showGridLines="0" topLeftCell="A11" workbookViewId="0">
      <selection activeCell="F19" sqref="F19"/>
    </sheetView>
  </sheetViews>
  <sheetFormatPr baseColWidth="10" defaultColWidth="8.75" defaultRowHeight="15" x14ac:dyDescent="0.25"/>
  <cols>
    <col min="1" max="1" width="2.625" customWidth="1"/>
    <col min="2" max="2" width="18.25" customWidth="1"/>
    <col min="3" max="6" width="17.625" customWidth="1"/>
    <col min="7" max="7" width="17.125" customWidth="1"/>
    <col min="8" max="8" width="18" customWidth="1"/>
    <col min="9" max="9" width="3.75" customWidth="1"/>
    <col min="10" max="10" width="12" customWidth="1"/>
  </cols>
  <sheetData>
    <row r="1" spans="1:10" ht="46.5" customHeight="1" x14ac:dyDescent="0.25">
      <c r="A1" s="70"/>
      <c r="B1" s="77"/>
      <c r="C1" s="77"/>
      <c r="D1" s="77"/>
      <c r="E1" s="77"/>
      <c r="F1" s="77"/>
      <c r="G1" s="77"/>
      <c r="H1" s="77"/>
      <c r="I1" s="77"/>
      <c r="J1" s="77"/>
    </row>
    <row r="2" spans="1:10" ht="19.5" hidden="1" customHeight="1" x14ac:dyDescent="0.25">
      <c r="A2" s="77"/>
      <c r="B2" s="77"/>
      <c r="C2" s="77"/>
      <c r="D2" s="77"/>
      <c r="E2" s="77"/>
      <c r="F2" s="77"/>
      <c r="G2" s="77"/>
      <c r="H2" s="77"/>
      <c r="I2" s="77"/>
      <c r="J2" s="77"/>
    </row>
    <row r="3" spans="1:10" ht="5.25" customHeight="1" x14ac:dyDescent="0.25">
      <c r="A3" s="77"/>
      <c r="B3" s="77"/>
      <c r="C3" s="77"/>
      <c r="D3" s="77"/>
      <c r="E3" s="77"/>
      <c r="F3" s="77"/>
      <c r="G3" s="77"/>
      <c r="H3" s="77"/>
      <c r="I3" s="77"/>
      <c r="J3" s="77"/>
    </row>
    <row r="4" spans="1:10" ht="34.5" customHeight="1" x14ac:dyDescent="0.25">
      <c r="A4" s="77"/>
      <c r="B4" s="77"/>
      <c r="C4" s="77"/>
      <c r="D4" s="77"/>
      <c r="E4" s="77"/>
      <c r="F4" s="77"/>
      <c r="G4" s="77"/>
      <c r="H4" s="77"/>
      <c r="I4" s="77"/>
      <c r="J4" s="77"/>
    </row>
    <row r="5" spans="1:10" ht="19.5" hidden="1" customHeight="1" x14ac:dyDescent="0.25">
      <c r="A5" s="77"/>
      <c r="B5" s="77"/>
      <c r="C5" s="77"/>
      <c r="D5" s="77"/>
      <c r="E5" s="77"/>
      <c r="F5" s="77"/>
      <c r="G5" s="77"/>
      <c r="H5" s="77"/>
      <c r="I5" s="77"/>
      <c r="J5" s="77"/>
    </row>
    <row r="6" spans="1:10" ht="30" customHeight="1" thickBot="1" x14ac:dyDescent="0.3">
      <c r="A6" s="63" t="s">
        <v>14</v>
      </c>
      <c r="B6" s="63"/>
      <c r="C6" s="63"/>
      <c r="D6" s="63"/>
      <c r="E6" s="63"/>
      <c r="F6" s="63"/>
      <c r="G6" s="63"/>
      <c r="H6" s="63"/>
      <c r="I6" s="63"/>
      <c r="J6" s="63"/>
    </row>
    <row r="7" spans="1:10" ht="36.75" hidden="1" customHeight="1" thickBot="1" x14ac:dyDescent="0.25">
      <c r="A7" s="12"/>
      <c r="B7" s="12"/>
      <c r="C7" s="12"/>
      <c r="D7" s="12"/>
      <c r="E7" s="12"/>
      <c r="F7" s="12"/>
      <c r="G7" s="12"/>
      <c r="H7" s="12"/>
      <c r="I7" s="12"/>
      <c r="J7" s="12"/>
    </row>
    <row r="8" spans="1:10" ht="35.25" customHeight="1" x14ac:dyDescent="0.2">
      <c r="A8" s="12"/>
      <c r="B8" s="12"/>
      <c r="C8" s="12"/>
      <c r="D8" s="12"/>
      <c r="E8" s="12"/>
      <c r="F8" s="71" t="s">
        <v>5</v>
      </c>
      <c r="G8" s="72"/>
      <c r="H8" s="75" t="s">
        <v>7</v>
      </c>
    </row>
    <row r="9" spans="1:10" ht="15.75" thickBot="1" x14ac:dyDescent="0.25">
      <c r="A9" s="12"/>
      <c r="B9" s="12"/>
      <c r="C9" s="12"/>
      <c r="D9" s="12"/>
      <c r="E9" s="12"/>
      <c r="F9" s="73"/>
      <c r="G9" s="74"/>
      <c r="H9" s="76"/>
    </row>
    <row r="10" spans="1:10" ht="26.25" customHeight="1" x14ac:dyDescent="0.25">
      <c r="B10" s="52" t="s">
        <v>15</v>
      </c>
      <c r="C10" s="51"/>
      <c r="D10" s="10"/>
      <c r="E10" s="3"/>
      <c r="F10" s="3"/>
      <c r="G10" s="3"/>
      <c r="H10" s="4"/>
      <c r="J10" t="s">
        <v>9</v>
      </c>
    </row>
    <row r="11" spans="1:10" ht="57.95" customHeight="1" thickBot="1" x14ac:dyDescent="0.3">
      <c r="B11" s="41" t="str">
        <f>IF(WeekStart="DOMINGO", "DOMINGO","LUNES")</f>
        <v>DOMINGO</v>
      </c>
      <c r="C11" s="41" t="str">
        <f t="shared" ref="C11:H11" ca="1" si="0">UPPER(TEXT(C12,"dddd"))</f>
        <v>LUNES</v>
      </c>
      <c r="D11" s="41" t="str">
        <f t="shared" ca="1" si="0"/>
        <v>MARTES</v>
      </c>
      <c r="E11" s="41" t="str">
        <f t="shared" ca="1" si="0"/>
        <v>MIÉRCOLES</v>
      </c>
      <c r="F11" s="41" t="str">
        <f t="shared" ca="1" si="0"/>
        <v>JUEVES</v>
      </c>
      <c r="G11" s="41" t="str">
        <f t="shared" ca="1" si="0"/>
        <v>VIERNES</v>
      </c>
      <c r="H11" s="41" t="str">
        <f t="shared" ca="1" si="0"/>
        <v>SÁBADO</v>
      </c>
    </row>
    <row r="12" spans="1:10" x14ac:dyDescent="0.25">
      <c r="B12" s="7">
        <f t="array" aca="1" ref="B12:H12" ca="1">DaysAndWeeks+DATE(CalendarYear,3,1)-WEEKDAY(DATE(CalendarYear,3,1),(WeekStart="Lunes")+1)+1</f>
        <v>44983</v>
      </c>
      <c r="C12" s="7">
        <f ca="1"/>
        <v>44984</v>
      </c>
      <c r="D12" s="7">
        <f ca="1"/>
        <v>44985</v>
      </c>
      <c r="E12" s="7">
        <f ca="1"/>
        <v>44986</v>
      </c>
      <c r="F12" s="7">
        <f ca="1"/>
        <v>44987</v>
      </c>
      <c r="G12" s="7">
        <f ca="1"/>
        <v>44988</v>
      </c>
      <c r="H12" s="7">
        <f ca="1"/>
        <v>44989</v>
      </c>
    </row>
    <row r="13" spans="1:10" x14ac:dyDescent="0.25">
      <c r="C13" s="13"/>
      <c r="G13" s="53"/>
      <c r="H13" s="20"/>
    </row>
    <row r="14" spans="1:10" x14ac:dyDescent="0.25">
      <c r="B14" s="9">
        <f t="array" aca="1" ref="B14:H14" ca="1">DaysAndWeeks+DATE(CalendarYear,3,1)-WEEKDAY(DATE(CalendarYear,3,1),(WeekStart="Lunes")+1)+8</f>
        <v>44990</v>
      </c>
      <c r="C14" s="9">
        <f ca="1"/>
        <v>44991</v>
      </c>
      <c r="D14" s="9">
        <f ca="1"/>
        <v>44992</v>
      </c>
      <c r="E14" s="9">
        <f ca="1"/>
        <v>44993</v>
      </c>
      <c r="F14" s="9">
        <f ca="1"/>
        <v>44994</v>
      </c>
      <c r="G14" s="9">
        <f ca="1"/>
        <v>44995</v>
      </c>
      <c r="H14" s="9">
        <f ca="1"/>
        <v>44996</v>
      </c>
    </row>
    <row r="15" spans="1:10" x14ac:dyDescent="0.25">
      <c r="B15" s="11"/>
      <c r="C15" s="11"/>
      <c r="D15" s="11" t="s">
        <v>29</v>
      </c>
      <c r="E15" s="11"/>
      <c r="F15" s="11"/>
      <c r="G15" s="11"/>
      <c r="H15" s="11"/>
    </row>
    <row r="16" spans="1:10" x14ac:dyDescent="0.25">
      <c r="B16" s="7">
        <f t="array" aca="1" ref="B16:H16" ca="1">DaysAndWeeks+DATE(CalendarYear,3,1)-WEEKDAY(DATE(CalendarYear,3,1),(WeekStart="Lunes")+1)+15</f>
        <v>44997</v>
      </c>
      <c r="C16" s="7">
        <f ca="1"/>
        <v>44998</v>
      </c>
      <c r="D16" s="7">
        <f ca="1"/>
        <v>44999</v>
      </c>
      <c r="E16" s="7">
        <f ca="1"/>
        <v>45000</v>
      </c>
      <c r="F16" s="7">
        <f ca="1"/>
        <v>45001</v>
      </c>
      <c r="G16" s="7">
        <f ca="1"/>
        <v>45002</v>
      </c>
      <c r="H16" s="7">
        <f ca="1"/>
        <v>45003</v>
      </c>
    </row>
    <row r="17" spans="2:8" x14ac:dyDescent="0.25">
      <c r="D17" s="11" t="s">
        <v>30</v>
      </c>
      <c r="G17" s="20"/>
    </row>
    <row r="18" spans="2:8" x14ac:dyDescent="0.25">
      <c r="B18" s="9">
        <f t="array" aca="1" ref="B18:H18" ca="1">DaysAndWeeks+DATE(CalendarYear,3,1)-WEEKDAY(DATE(CalendarYear,3,1),(WeekStart="Lunes")+1)+22</f>
        <v>45004</v>
      </c>
      <c r="C18" s="9">
        <f ca="1"/>
        <v>45005</v>
      </c>
      <c r="D18" s="9">
        <f ca="1"/>
        <v>45006</v>
      </c>
      <c r="E18" s="9">
        <f ca="1"/>
        <v>45007</v>
      </c>
      <c r="F18" s="9">
        <f ca="1"/>
        <v>45008</v>
      </c>
      <c r="G18" s="9">
        <f ca="1"/>
        <v>45009</v>
      </c>
      <c r="H18" s="9">
        <f ca="1"/>
        <v>45010</v>
      </c>
    </row>
    <row r="19" spans="2:8" x14ac:dyDescent="0.25">
      <c r="B19" s="11"/>
      <c r="C19" s="11"/>
      <c r="D19" s="11"/>
      <c r="E19" s="11"/>
      <c r="F19" s="11" t="s">
        <v>31</v>
      </c>
      <c r="G19" s="11"/>
      <c r="H19" s="11"/>
    </row>
    <row r="20" spans="2:8" x14ac:dyDescent="0.25">
      <c r="B20" s="7">
        <f t="array" aca="1" ref="B20:H20" ca="1">DaysAndWeeks+DATE(CalendarYear,3,1)-WEEKDAY(DATE(CalendarYear,3,1),(WeekStart="Lunes")+1)+29</f>
        <v>45011</v>
      </c>
      <c r="C20" s="7">
        <f ca="1"/>
        <v>45012</v>
      </c>
      <c r="D20" s="7">
        <f ca="1"/>
        <v>45013</v>
      </c>
      <c r="E20" s="7">
        <f ca="1"/>
        <v>45014</v>
      </c>
      <c r="F20" s="7">
        <f ca="1"/>
        <v>45015</v>
      </c>
      <c r="G20" s="7">
        <f ca="1"/>
        <v>45016</v>
      </c>
      <c r="H20" s="7">
        <f ca="1"/>
        <v>45017</v>
      </c>
    </row>
    <row r="22" spans="2:8" x14ac:dyDescent="0.25">
      <c r="B22" s="9">
        <f t="array" aca="1" ref="B22:C22" ca="1">DaysAndWeeks+DATE(CalendarYear,3,1)-WEEKDAY(DATE(CalendarYear,3,1),(WeekStart="Lunes")+1)+36</f>
        <v>45018</v>
      </c>
      <c r="C22" s="9">
        <f ca="1"/>
        <v>45019</v>
      </c>
      <c r="D22" s="66" t="s">
        <v>0</v>
      </c>
      <c r="E22" s="67"/>
      <c r="F22" s="67"/>
      <c r="G22" s="67"/>
      <c r="H22" s="67"/>
    </row>
    <row r="23" spans="2:8" x14ac:dyDescent="0.25">
      <c r="B23" s="11"/>
      <c r="C23" s="11"/>
      <c r="D23" s="66"/>
      <c r="E23" s="67"/>
      <c r="F23" s="67"/>
      <c r="G23" s="67"/>
      <c r="H23" s="67"/>
    </row>
  </sheetData>
  <mergeCells count="6">
    <mergeCell ref="D22:D23"/>
    <mergeCell ref="E22:H23"/>
    <mergeCell ref="A1:J5"/>
    <mergeCell ref="A6:J6"/>
    <mergeCell ref="F8:G9"/>
    <mergeCell ref="H8:H9"/>
  </mergeCells>
  <conditionalFormatting sqref="B12:G12">
    <cfRule type="expression" dxfId="19" priority="1">
      <formula>DAY(B12)&gt;8</formula>
    </cfRule>
  </conditionalFormatting>
  <conditionalFormatting sqref="B20:H20 B22:C22">
    <cfRule type="expression" dxfId="18" priority="2">
      <formula>AND(DAY(B20)&gt;=1,DAY(B20)&lt;=15)</formula>
    </cfRule>
  </conditionalFormatting>
  <dataValidations count="8">
    <dataValidation allowBlank="1" showInputMessage="1" showErrorMessage="1" prompt="Las celdas de esta fila y las filas 6, 8, 10, 12 y 14 son para escribir notas diarias relacionadas con el día natural de la celda anterior." sqref="B13"/>
    <dataValidation allowBlank="1" showInputMessage="1" showErrorMessage="1" prompt="Escriba notas en esta celda." sqref="E22:H23"/>
    <dataValidation allowBlank="1" showInputMessage="1" showErrorMessage="1" prompt="Escriba notas en la celda a la derecha." sqref="D22:D23"/>
    <dataValidation allowBlank="1" showInputMessage="1" showErrorMessage="1" prompt="El año de esta celda se actualiza automáticamente. Seleccione otro año en la celda K2 para cambiar de año." sqref="C10:D10"/>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l día laborable se determinará    _x000a_automáticamente." sqref="C11:H11"/>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A1:J23"/>
  <sheetViews>
    <sheetView showGridLines="0" topLeftCell="A19" workbookViewId="0">
      <selection activeCell="G19" sqref="G19"/>
    </sheetView>
  </sheetViews>
  <sheetFormatPr baseColWidth="10" defaultColWidth="8.75" defaultRowHeight="15" x14ac:dyDescent="0.25"/>
  <cols>
    <col min="1" max="1" width="2.625" customWidth="1"/>
    <col min="2" max="2" width="18.25" customWidth="1"/>
    <col min="3" max="6" width="17.625" customWidth="1"/>
    <col min="7" max="7" width="15.5" customWidth="1"/>
    <col min="8" max="8" width="19.625" customWidth="1"/>
    <col min="9" max="9" width="2.625" customWidth="1"/>
    <col min="10" max="10" width="12" customWidth="1"/>
  </cols>
  <sheetData>
    <row r="1" spans="1:10" x14ac:dyDescent="0.25">
      <c r="A1" s="70"/>
      <c r="B1" s="77"/>
      <c r="C1" s="77"/>
      <c r="D1" s="77"/>
      <c r="E1" s="77"/>
      <c r="F1" s="77"/>
      <c r="G1" s="77"/>
      <c r="H1" s="77"/>
      <c r="I1" s="77"/>
      <c r="J1" s="77"/>
    </row>
    <row r="2" spans="1:10" x14ac:dyDescent="0.25">
      <c r="A2" s="77"/>
      <c r="B2" s="77"/>
      <c r="C2" s="77"/>
      <c r="D2" s="77"/>
      <c r="E2" s="77"/>
      <c r="F2" s="77"/>
      <c r="G2" s="77"/>
      <c r="H2" s="77"/>
      <c r="I2" s="77"/>
      <c r="J2" s="77"/>
    </row>
    <row r="3" spans="1:10" x14ac:dyDescent="0.25">
      <c r="A3" s="77"/>
      <c r="B3" s="77"/>
      <c r="C3" s="77"/>
      <c r="D3" s="77"/>
      <c r="E3" s="77"/>
      <c r="F3" s="77"/>
      <c r="G3" s="77"/>
      <c r="H3" s="77"/>
      <c r="I3" s="77"/>
      <c r="J3" s="77"/>
    </row>
    <row r="4" spans="1:10" x14ac:dyDescent="0.25">
      <c r="A4" s="77"/>
      <c r="B4" s="77"/>
      <c r="C4" s="77"/>
      <c r="D4" s="77"/>
      <c r="E4" s="77"/>
      <c r="F4" s="77"/>
      <c r="G4" s="77"/>
      <c r="H4" s="77"/>
      <c r="I4" s="77"/>
      <c r="J4" s="77"/>
    </row>
    <row r="5" spans="1:10" x14ac:dyDescent="0.25">
      <c r="A5" s="77"/>
      <c r="B5" s="77"/>
      <c r="C5" s="77"/>
      <c r="D5" s="77"/>
      <c r="E5" s="77"/>
      <c r="F5" s="77"/>
      <c r="G5" s="77"/>
      <c r="H5" s="77"/>
      <c r="I5" s="77"/>
      <c r="J5" s="77"/>
    </row>
    <row r="6" spans="1:10" ht="18" x14ac:dyDescent="0.25">
      <c r="A6" s="63" t="s">
        <v>16</v>
      </c>
      <c r="B6" s="63"/>
      <c r="C6" s="63"/>
      <c r="D6" s="63"/>
      <c r="E6" s="63"/>
      <c r="F6" s="63"/>
      <c r="G6" s="63"/>
      <c r="H6" s="63"/>
      <c r="I6" s="63"/>
      <c r="J6" s="63"/>
    </row>
    <row r="7" spans="1:10" ht="59.25" customHeight="1" thickBot="1" x14ac:dyDescent="0.25">
      <c r="A7" s="12"/>
      <c r="B7" s="12"/>
      <c r="C7" s="12"/>
      <c r="D7" s="12"/>
      <c r="E7" s="12"/>
      <c r="F7" s="12"/>
      <c r="G7" s="12"/>
      <c r="H7" s="12"/>
      <c r="I7" s="12"/>
      <c r="J7" s="12"/>
    </row>
    <row r="8" spans="1:10" ht="21.75" customHeight="1" x14ac:dyDescent="0.2">
      <c r="A8" s="12"/>
      <c r="B8" s="12"/>
      <c r="C8" s="12"/>
      <c r="D8" s="12"/>
      <c r="E8" s="12"/>
      <c r="F8" s="12"/>
      <c r="G8" s="12"/>
      <c r="H8" s="71" t="s">
        <v>5</v>
      </c>
      <c r="I8" s="72"/>
      <c r="J8" s="75" t="s">
        <v>7</v>
      </c>
    </row>
    <row r="9" spans="1:10" ht="19.5" customHeight="1" thickBot="1" x14ac:dyDescent="0.25">
      <c r="A9" s="12"/>
      <c r="B9" s="12"/>
      <c r="C9" s="12"/>
      <c r="D9" s="12"/>
      <c r="E9" s="12"/>
      <c r="F9" s="12"/>
      <c r="G9" s="12"/>
      <c r="H9" s="73"/>
      <c r="I9" s="74"/>
      <c r="J9" s="76"/>
    </row>
    <row r="10" spans="1:10" ht="57.95" customHeight="1" x14ac:dyDescent="0.25">
      <c r="B10" s="59" t="str">
        <f ca="1">"Abril "&amp;CalendarYear</f>
        <v>Abril 2023</v>
      </c>
      <c r="C10" s="10"/>
      <c r="D10" s="10"/>
      <c r="E10" s="3"/>
      <c r="F10" s="3"/>
      <c r="G10" s="3"/>
      <c r="H10" s="4"/>
    </row>
    <row r="11" spans="1:10" s="60" customFormat="1" ht="19.5" customHeight="1" thickBot="1" x14ac:dyDescent="0.3">
      <c r="B11" s="41" t="str">
        <f>IF(WeekStart="DOMINGO", "DOMINGO","LUNES")</f>
        <v>DOMINGO</v>
      </c>
      <c r="C11" s="41" t="str">
        <f t="shared" ref="C11:H11" ca="1" si="0">UPPER(TEXT(C12,"dddd"))</f>
        <v>LUNES</v>
      </c>
      <c r="D11" s="41" t="str">
        <f t="shared" ca="1" si="0"/>
        <v>MARTES</v>
      </c>
      <c r="E11" s="41" t="str">
        <f t="shared" ca="1" si="0"/>
        <v>MIÉRCOLES</v>
      </c>
      <c r="F11" s="41" t="str">
        <f t="shared" ca="1" si="0"/>
        <v>JUEVES</v>
      </c>
      <c r="G11" s="41" t="str">
        <f t="shared" ca="1" si="0"/>
        <v>VIERNES</v>
      </c>
      <c r="H11" s="41" t="str">
        <f t="shared" ca="1" si="0"/>
        <v>SÁBADO</v>
      </c>
    </row>
    <row r="12" spans="1:10" ht="15.75" customHeight="1" x14ac:dyDescent="0.25">
      <c r="B12" s="7">
        <f t="array" aca="1" ref="B12:H12" ca="1">DaysAndWeeks+DATE(CalendarYear,4,1)-WEEKDAY(DATE(CalendarYear,4,1),(WeekStart="Lunes")+1)+1</f>
        <v>45011</v>
      </c>
      <c r="C12" s="7">
        <f ca="1"/>
        <v>45012</v>
      </c>
      <c r="D12" s="7">
        <f ca="1"/>
        <v>45013</v>
      </c>
      <c r="E12" s="7">
        <f ca="1"/>
        <v>45014</v>
      </c>
      <c r="F12" s="7">
        <f ca="1"/>
        <v>45015</v>
      </c>
      <c r="G12" s="7">
        <f ca="1"/>
        <v>45016</v>
      </c>
      <c r="H12" s="7">
        <f ca="1"/>
        <v>45017</v>
      </c>
    </row>
    <row r="13" spans="1:10" ht="56.25" customHeight="1" x14ac:dyDescent="0.25"/>
    <row r="14" spans="1:10" ht="16.5" customHeight="1" x14ac:dyDescent="0.25">
      <c r="B14" s="9">
        <f t="array" aca="1" ref="B14:H14" ca="1">DaysAndWeeks+DATE(CalendarYear,4,1)-WEEKDAY(DATE(CalendarYear,4,1),(WeekStart="Lunes")+1)+8</f>
        <v>45018</v>
      </c>
      <c r="C14" s="9">
        <f ca="1"/>
        <v>45019</v>
      </c>
      <c r="D14" s="9">
        <f ca="1"/>
        <v>45020</v>
      </c>
      <c r="E14" s="9">
        <f ca="1"/>
        <v>45021</v>
      </c>
      <c r="F14" s="9">
        <f ca="1"/>
        <v>45022</v>
      </c>
      <c r="G14" s="9">
        <f ca="1"/>
        <v>45023</v>
      </c>
      <c r="H14" s="9">
        <f ca="1"/>
        <v>45024</v>
      </c>
    </row>
    <row r="15" spans="1:10" ht="68.25" customHeight="1" x14ac:dyDescent="0.25">
      <c r="B15" s="11"/>
      <c r="C15" s="11"/>
      <c r="D15" s="11"/>
      <c r="E15" s="11"/>
      <c r="F15" s="11"/>
      <c r="G15" s="11"/>
      <c r="H15" s="11"/>
    </row>
    <row r="16" spans="1:10" ht="15.75" customHeight="1" x14ac:dyDescent="0.25">
      <c r="B16" s="7">
        <f t="array" aca="1" ref="B16:H16" ca="1">DaysAndWeeks+DATE(CalendarYear,4,1)-WEEKDAY(DATE(CalendarYear,4,1),(WeekStart="Lunes")+1)+15</f>
        <v>45025</v>
      </c>
      <c r="C16" s="7">
        <f ca="1"/>
        <v>45026</v>
      </c>
      <c r="D16" s="7">
        <f ca="1"/>
        <v>45027</v>
      </c>
      <c r="E16" s="7">
        <f ca="1"/>
        <v>45028</v>
      </c>
      <c r="F16" s="7">
        <f ca="1"/>
        <v>45029</v>
      </c>
      <c r="G16" s="7">
        <f ca="1"/>
        <v>45030</v>
      </c>
      <c r="H16" s="7">
        <f ca="1"/>
        <v>45031</v>
      </c>
    </row>
    <row r="17" spans="2:8" ht="45.75" customHeight="1" x14ac:dyDescent="0.25">
      <c r="F17" s="13"/>
    </row>
    <row r="18" spans="2:8" ht="57.95" customHeight="1" x14ac:dyDescent="0.25">
      <c r="B18" s="9">
        <f t="array" aca="1" ref="B18:H18" ca="1">DaysAndWeeks+DATE(CalendarYear,4,1)-WEEKDAY(DATE(CalendarYear,4,1),(WeekStart="Lunes")+1)+22</f>
        <v>45032</v>
      </c>
      <c r="C18" s="9">
        <f ca="1"/>
        <v>45033</v>
      </c>
      <c r="D18" s="9">
        <f ca="1"/>
        <v>45034</v>
      </c>
      <c r="E18" s="9">
        <f ca="1"/>
        <v>45035</v>
      </c>
      <c r="F18" s="9">
        <f ca="1"/>
        <v>45036</v>
      </c>
      <c r="G18" s="9">
        <f ca="1"/>
        <v>45037</v>
      </c>
      <c r="H18" s="9">
        <f ca="1"/>
        <v>45038</v>
      </c>
    </row>
    <row r="19" spans="2:8" ht="33" customHeight="1" x14ac:dyDescent="0.25">
      <c r="B19" s="11"/>
      <c r="C19" s="21"/>
      <c r="D19" s="11"/>
      <c r="E19" s="11"/>
      <c r="F19" s="11"/>
      <c r="G19" s="11" t="s">
        <v>32</v>
      </c>
      <c r="H19" s="11"/>
    </row>
    <row r="20" spans="2:8" ht="57.95" customHeight="1" x14ac:dyDescent="0.25">
      <c r="B20" s="7">
        <f t="array" aca="1" ref="B20:H20" ca="1">DaysAndWeeks+DATE(CalendarYear,4,1)-WEEKDAY(DATE(CalendarYear,4,1),(WeekStart="Lunes")+1)+29</f>
        <v>45039</v>
      </c>
      <c r="C20" s="7">
        <f ca="1"/>
        <v>45040</v>
      </c>
      <c r="D20" s="7">
        <f ca="1"/>
        <v>45041</v>
      </c>
      <c r="E20" s="7">
        <f ca="1"/>
        <v>45042</v>
      </c>
      <c r="F20" s="7">
        <f ca="1"/>
        <v>45043</v>
      </c>
      <c r="G20" s="7">
        <f ca="1"/>
        <v>45044</v>
      </c>
      <c r="H20" s="7">
        <f ca="1"/>
        <v>45045</v>
      </c>
    </row>
    <row r="22" spans="2:8" x14ac:dyDescent="0.25">
      <c r="B22" s="9">
        <f t="array" aca="1" ref="B22:C22" ca="1">DaysAndWeeks+DATE(CalendarYear,4,1)-WEEKDAY(DATE(CalendarYear,4,1),(WeekStart="Lunes")+1)+36</f>
        <v>45046</v>
      </c>
      <c r="C22" s="9">
        <f ca="1"/>
        <v>45047</v>
      </c>
      <c r="D22" s="66" t="s">
        <v>0</v>
      </c>
      <c r="E22" s="67"/>
      <c r="F22" s="67"/>
      <c r="G22" s="67"/>
      <c r="H22" s="67"/>
    </row>
    <row r="23" spans="2:8" x14ac:dyDescent="0.25">
      <c r="B23" s="11"/>
      <c r="C23" s="11"/>
      <c r="D23" s="66"/>
      <c r="E23" s="67"/>
      <c r="F23" s="67"/>
      <c r="G23" s="67"/>
      <c r="H23" s="67"/>
    </row>
  </sheetData>
  <mergeCells count="6">
    <mergeCell ref="D22:D23"/>
    <mergeCell ref="E22:H23"/>
    <mergeCell ref="A1:J5"/>
    <mergeCell ref="A6:J6"/>
    <mergeCell ref="H8:I9"/>
    <mergeCell ref="J8:J9"/>
  </mergeCells>
  <conditionalFormatting sqref="B12:G12">
    <cfRule type="expression" dxfId="17" priority="1">
      <formula>DAY(B12)&gt;8</formula>
    </cfRule>
  </conditionalFormatting>
  <conditionalFormatting sqref="B20:H20 B22:C22">
    <cfRule type="expression" dxfId="16" priority="2">
      <formula>AND(DAY(B20)&gt;=1,DAY(B20)&lt;=15)</formula>
    </cfRule>
  </conditionalFormatting>
  <dataValidations count="9">
    <dataValidation allowBlank="1" showInputMessage="1" showErrorMessage="1" prompt="El día laborable se determinará    _x000a_automáticamente." sqref="C11:H11"/>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l año de esta celda se actualiza automáticamente. Seleccione otro año en la celda K2 para cambiar de año." sqref="C10:D10"/>
    <dataValidation allowBlank="1" showInputMessage="1" showErrorMessage="1" prompt="Calendario del mes de abril" sqref="A10"/>
    <dataValidation allowBlank="1" showInputMessage="1" showErrorMessage="1" prompt="Escriba notas en la celda a la derecha." sqref="D22:D23"/>
    <dataValidation allowBlank="1" showInputMessage="1" showErrorMessage="1" prompt="Escriba notas en esta celda." sqref="E22:H23"/>
    <dataValidation allowBlank="1" showInputMessage="1" showErrorMessage="1" prompt="Las celdas de esta fila y las filas 6, 8, 10, 12 y 14 son para escribir notas diarias relacionadas con el día natural de la celda anterior." sqref="B13"/>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fitToPage="1"/>
  </sheetPr>
  <dimension ref="A1:J23"/>
  <sheetViews>
    <sheetView showGridLines="0" topLeftCell="A13" workbookViewId="0">
      <selection activeCell="C17" sqref="C17"/>
    </sheetView>
  </sheetViews>
  <sheetFormatPr baseColWidth="10" defaultColWidth="8.75" defaultRowHeight="15" x14ac:dyDescent="0.25"/>
  <cols>
    <col min="1" max="1" width="2.625" customWidth="1"/>
    <col min="2" max="2" width="18.25" customWidth="1"/>
    <col min="3" max="6" width="17.625" customWidth="1"/>
    <col min="7" max="7" width="18" customWidth="1"/>
    <col min="8" max="8" width="17.625" customWidth="1"/>
    <col min="9" max="9" width="6.25" customWidth="1"/>
    <col min="10" max="10" width="12" customWidth="1"/>
  </cols>
  <sheetData>
    <row r="1" spans="1:10" x14ac:dyDescent="0.25">
      <c r="A1" s="70"/>
      <c r="B1" s="77"/>
      <c r="C1" s="77"/>
      <c r="D1" s="77"/>
      <c r="E1" s="77"/>
      <c r="F1" s="77"/>
      <c r="G1" s="77"/>
      <c r="H1" s="77"/>
      <c r="I1" s="77"/>
      <c r="J1" s="77"/>
    </row>
    <row r="2" spans="1:10" x14ac:dyDescent="0.25">
      <c r="A2" s="77"/>
      <c r="B2" s="77"/>
      <c r="C2" s="77"/>
      <c r="D2" s="77"/>
      <c r="E2" s="77"/>
      <c r="F2" s="77"/>
      <c r="G2" s="77"/>
      <c r="H2" s="77"/>
      <c r="I2" s="77"/>
      <c r="J2" s="77"/>
    </row>
    <row r="3" spans="1:10" x14ac:dyDescent="0.25">
      <c r="A3" s="77"/>
      <c r="B3" s="77"/>
      <c r="C3" s="77"/>
      <c r="D3" s="77"/>
      <c r="E3" s="77"/>
      <c r="F3" s="77"/>
      <c r="G3" s="77"/>
      <c r="H3" s="77"/>
      <c r="I3" s="77"/>
      <c r="J3" s="77"/>
    </row>
    <row r="4" spans="1:10" x14ac:dyDescent="0.25">
      <c r="A4" s="77"/>
      <c r="B4" s="77"/>
      <c r="C4" s="77"/>
      <c r="D4" s="77"/>
      <c r="E4" s="77"/>
      <c r="F4" s="77"/>
      <c r="G4" s="77"/>
      <c r="H4" s="77"/>
      <c r="I4" s="77"/>
      <c r="J4" s="77"/>
    </row>
    <row r="5" spans="1:10" x14ac:dyDescent="0.25">
      <c r="A5" s="77"/>
      <c r="B5" s="77"/>
      <c r="C5" s="77"/>
      <c r="D5" s="77"/>
      <c r="E5" s="77"/>
      <c r="F5" s="77"/>
      <c r="G5" s="77"/>
      <c r="H5" s="77"/>
      <c r="I5" s="77"/>
      <c r="J5" s="77"/>
    </row>
    <row r="6" spans="1:10" ht="18" x14ac:dyDescent="0.25">
      <c r="A6" s="63" t="s">
        <v>17</v>
      </c>
      <c r="B6" s="63"/>
      <c r="C6" s="63"/>
      <c r="D6" s="63"/>
      <c r="E6" s="63"/>
      <c r="F6" s="63"/>
      <c r="G6" s="63"/>
      <c r="H6" s="63"/>
      <c r="I6" s="63"/>
      <c r="J6" s="63"/>
    </row>
    <row r="7" spans="1:10" ht="15.75" thickBot="1" x14ac:dyDescent="0.25">
      <c r="A7" s="12"/>
      <c r="B7" s="12"/>
      <c r="C7" s="12"/>
      <c r="D7" s="12"/>
      <c r="E7" s="12"/>
      <c r="F7" s="12"/>
      <c r="G7" s="12"/>
      <c r="H7" s="12"/>
      <c r="I7" s="12"/>
      <c r="J7" s="12"/>
    </row>
    <row r="8" spans="1:10" x14ac:dyDescent="0.2">
      <c r="A8" s="12"/>
      <c r="B8" s="12"/>
      <c r="C8" s="12"/>
      <c r="D8" s="12"/>
      <c r="E8" s="12"/>
      <c r="F8" s="12"/>
      <c r="G8" s="12"/>
      <c r="H8" s="71" t="s">
        <v>5</v>
      </c>
      <c r="I8" s="72"/>
      <c r="J8" s="75" t="s">
        <v>7</v>
      </c>
    </row>
    <row r="9" spans="1:10" ht="15.75" thickBot="1" x14ac:dyDescent="0.25">
      <c r="A9" s="12"/>
      <c r="B9" s="12"/>
      <c r="C9" s="12"/>
      <c r="D9" s="12"/>
      <c r="E9" s="12"/>
      <c r="F9" s="12"/>
      <c r="G9" s="12"/>
      <c r="H9" s="73"/>
      <c r="I9" s="74"/>
      <c r="J9" s="76"/>
    </row>
    <row r="10" spans="1:10" ht="59.25" customHeight="1" x14ac:dyDescent="0.25">
      <c r="B10" s="59" t="str">
        <f ca="1">"Mayo "&amp;CalendarYear</f>
        <v>Mayo 2023</v>
      </c>
      <c r="C10" s="10"/>
      <c r="D10" s="10"/>
      <c r="E10" s="3"/>
      <c r="F10" s="3"/>
      <c r="G10" s="3"/>
      <c r="H10" s="4"/>
    </row>
    <row r="11" spans="1:10" s="60" customFormat="1" ht="21.75" customHeight="1" thickBot="1" x14ac:dyDescent="0.3">
      <c r="B11" s="41" t="str">
        <f>IF(WeekStart="DOMINGO", "DOMINGO","LUNES")</f>
        <v>DOMINGO</v>
      </c>
      <c r="C11" s="41" t="str">
        <f t="shared" ref="C11:H11" ca="1" si="0">UPPER(TEXT(C12,"dddd"))</f>
        <v>LUNES</v>
      </c>
      <c r="D11" s="41" t="str">
        <f t="shared" ca="1" si="0"/>
        <v>MARTES</v>
      </c>
      <c r="E11" s="41" t="str">
        <f t="shared" ca="1" si="0"/>
        <v>MIÉRCOLES</v>
      </c>
      <c r="F11" s="41" t="str">
        <f t="shared" ca="1" si="0"/>
        <v>JUEVES</v>
      </c>
      <c r="G11" s="41" t="str">
        <f t="shared" ca="1" si="0"/>
        <v>VIERNES</v>
      </c>
      <c r="H11" s="41" t="str">
        <f t="shared" ca="1" si="0"/>
        <v>SÁBADO</v>
      </c>
    </row>
    <row r="12" spans="1:10" ht="19.5" customHeight="1" x14ac:dyDescent="0.25">
      <c r="B12" s="7">
        <f t="array" aca="1" ref="B12:H12" ca="1">DaysAndWeeks+DATE(CalendarYear,5,1)-WEEKDAY(DATE(CalendarYear,5,1),(WeekStart="Lunes")+1)+1</f>
        <v>45046</v>
      </c>
      <c r="C12" s="7">
        <f ca="1"/>
        <v>45047</v>
      </c>
      <c r="D12" s="7">
        <f ca="1"/>
        <v>45048</v>
      </c>
      <c r="E12" s="7">
        <f ca="1"/>
        <v>45049</v>
      </c>
      <c r="F12" s="7">
        <f ca="1"/>
        <v>45050</v>
      </c>
      <c r="G12" s="7">
        <f ca="1"/>
        <v>45051</v>
      </c>
      <c r="H12" s="7">
        <f ca="1"/>
        <v>45052</v>
      </c>
    </row>
    <row r="13" spans="1:10" ht="57.95" customHeight="1" x14ac:dyDescent="0.25"/>
    <row r="14" spans="1:10" ht="19.5" customHeight="1" x14ac:dyDescent="0.25">
      <c r="B14" s="9">
        <f t="array" aca="1" ref="B14:H14" ca="1">DaysAndWeeks+DATE(CalendarYear,5,1)-WEEKDAY(DATE(CalendarYear,5,1),(WeekStart="Lunes")+1)+8</f>
        <v>45053</v>
      </c>
      <c r="C14" s="9">
        <f ca="1"/>
        <v>45054</v>
      </c>
      <c r="D14" s="9">
        <f ca="1"/>
        <v>45055</v>
      </c>
      <c r="E14" s="9">
        <f ca="1"/>
        <v>45056</v>
      </c>
      <c r="F14" s="9">
        <f ca="1"/>
        <v>45057</v>
      </c>
      <c r="G14" s="9">
        <f ca="1"/>
        <v>45058</v>
      </c>
      <c r="H14" s="9">
        <f ca="1"/>
        <v>45059</v>
      </c>
    </row>
    <row r="15" spans="1:10" ht="57.95" customHeight="1" x14ac:dyDescent="0.25">
      <c r="B15" s="11"/>
      <c r="C15" s="11"/>
      <c r="D15" s="11"/>
      <c r="E15" s="11"/>
      <c r="F15" s="11"/>
      <c r="G15" s="11"/>
      <c r="H15" s="11"/>
    </row>
    <row r="16" spans="1:10" ht="19.5" customHeight="1" x14ac:dyDescent="0.25">
      <c r="B16" s="7">
        <f t="array" aca="1" ref="B16:H16" ca="1">DaysAndWeeks+DATE(CalendarYear,5,1)-WEEKDAY(DATE(CalendarYear,5,1),(WeekStart="Lunes")+1)+15</f>
        <v>45060</v>
      </c>
      <c r="C16" s="7">
        <f ca="1"/>
        <v>45061</v>
      </c>
      <c r="D16" s="7">
        <f ca="1"/>
        <v>45062</v>
      </c>
      <c r="E16" s="7">
        <f ca="1"/>
        <v>45063</v>
      </c>
      <c r="F16" s="7">
        <f ca="1"/>
        <v>45064</v>
      </c>
      <c r="G16" s="7">
        <f ca="1"/>
        <v>45065</v>
      </c>
      <c r="H16" s="7">
        <f ca="1"/>
        <v>45066</v>
      </c>
    </row>
    <row r="17" spans="2:8" ht="57.95" customHeight="1" x14ac:dyDescent="0.25">
      <c r="C17" s="11" t="s">
        <v>33</v>
      </c>
      <c r="E17" s="13"/>
      <c r="G17" s="11" t="s">
        <v>34</v>
      </c>
    </row>
    <row r="18" spans="2:8" ht="19.5" customHeight="1" x14ac:dyDescent="0.25">
      <c r="B18" s="9">
        <f t="array" aca="1" ref="B18:H18" ca="1">DaysAndWeeks+DATE(CalendarYear,5,1)-WEEKDAY(DATE(CalendarYear,5,1),(WeekStart="Lunes")+1)+22</f>
        <v>45067</v>
      </c>
      <c r="C18" s="9">
        <f ca="1"/>
        <v>45068</v>
      </c>
      <c r="D18" s="9">
        <f ca="1"/>
        <v>45069</v>
      </c>
      <c r="E18" s="9">
        <f ca="1"/>
        <v>45070</v>
      </c>
      <c r="F18" s="9">
        <f ca="1"/>
        <v>45071</v>
      </c>
      <c r="G18" s="9">
        <f ca="1"/>
        <v>45072</v>
      </c>
      <c r="H18" s="9">
        <f ca="1"/>
        <v>45073</v>
      </c>
    </row>
    <row r="19" spans="2:8" ht="57.95" customHeight="1" x14ac:dyDescent="0.25">
      <c r="B19" s="11"/>
      <c r="C19" s="11"/>
      <c r="D19" s="11"/>
      <c r="E19" s="11"/>
      <c r="F19" s="11"/>
      <c r="G19" s="22"/>
      <c r="H19" s="11"/>
    </row>
    <row r="20" spans="2:8" ht="19.5" customHeight="1" x14ac:dyDescent="0.25">
      <c r="B20" s="7">
        <f t="array" aca="1" ref="B20:H20" ca="1">DaysAndWeeks+DATE(CalendarYear,5,1)-WEEKDAY(DATE(CalendarYear,5,1),(WeekStart="Lunes")+1)+29</f>
        <v>45074</v>
      </c>
      <c r="C20" s="7">
        <f ca="1"/>
        <v>45075</v>
      </c>
      <c r="D20" s="7">
        <f ca="1"/>
        <v>45076</v>
      </c>
      <c r="E20" s="7">
        <f ca="1"/>
        <v>45077</v>
      </c>
      <c r="F20" s="7">
        <f ca="1"/>
        <v>45078</v>
      </c>
      <c r="G20" s="7">
        <f ca="1"/>
        <v>45079</v>
      </c>
      <c r="H20" s="7">
        <f ca="1"/>
        <v>45080</v>
      </c>
    </row>
    <row r="21" spans="2:8" ht="57.95" customHeight="1" x14ac:dyDescent="0.25">
      <c r="C21" s="11"/>
    </row>
    <row r="22" spans="2:8" ht="19.5" customHeight="1" x14ac:dyDescent="0.25">
      <c r="B22" s="9">
        <f t="array" aca="1" ref="B22:C22" ca="1">DaysAndWeeks+DATE(CalendarYear,5,1)-WEEKDAY(DATE(CalendarYear,5,1),(WeekStart="Lunes")+1)+36</f>
        <v>45081</v>
      </c>
      <c r="C22" s="9">
        <f ca="1"/>
        <v>45082</v>
      </c>
      <c r="D22" s="66" t="s">
        <v>0</v>
      </c>
      <c r="E22" s="67"/>
      <c r="F22" s="67"/>
      <c r="G22" s="67"/>
      <c r="H22" s="67"/>
    </row>
    <row r="23" spans="2:8" ht="57.95" customHeight="1" x14ac:dyDescent="0.25">
      <c r="B23" s="11"/>
      <c r="C23" s="11"/>
      <c r="D23" s="66"/>
      <c r="E23" s="67"/>
      <c r="F23" s="67"/>
      <c r="G23" s="67"/>
      <c r="H23" s="67"/>
    </row>
  </sheetData>
  <mergeCells count="6">
    <mergeCell ref="D22:D23"/>
    <mergeCell ref="E22:H23"/>
    <mergeCell ref="A1:J5"/>
    <mergeCell ref="A6:J6"/>
    <mergeCell ref="H8:I9"/>
    <mergeCell ref="J8:J9"/>
  </mergeCells>
  <conditionalFormatting sqref="B12:G12">
    <cfRule type="expression" dxfId="15" priority="1">
      <formula>DAY(B12)&gt;8</formula>
    </cfRule>
  </conditionalFormatting>
  <conditionalFormatting sqref="B20:H20 B22:C22">
    <cfRule type="expression" dxfId="14" priority="2">
      <formula>AND(DAY(B20)&gt;=1,DAY(B20)&lt;=15)</formula>
    </cfRule>
  </conditionalFormatting>
  <dataValidations count="9">
    <dataValidation allowBlank="1" showInputMessage="1" showErrorMessage="1" prompt="El día laborable se determinará    _x000a_automáticamente." sqref="C11:H11"/>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l año de esta celda se actualiza automáticamente. Seleccione otro año en la celda K2 para cambiar de año." sqref="C10:D10"/>
    <dataValidation allowBlank="1" showInputMessage="1" showErrorMessage="1" prompt="Calendario del mes de mayo" sqref="A10"/>
    <dataValidation allowBlank="1" showInputMessage="1" showErrorMessage="1" prompt="Escriba notas en la celda a la derecha." sqref="D22:D23"/>
    <dataValidation allowBlank="1" showInputMessage="1" showErrorMessage="1" prompt="Escriba notas en esta celda." sqref="E22:H23"/>
    <dataValidation allowBlank="1" showInputMessage="1" showErrorMessage="1" prompt="Las celdas de esta fila y las filas 6, 8, 10, 12 y 14 son para escribir notas diarias relacionadas con el día natural de la celda anterior." sqref="B13"/>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J23"/>
  <sheetViews>
    <sheetView showGridLines="0" workbookViewId="0">
      <selection sqref="A1:J5"/>
    </sheetView>
  </sheetViews>
  <sheetFormatPr baseColWidth="10" defaultColWidth="8.75" defaultRowHeight="15" x14ac:dyDescent="0.25"/>
  <cols>
    <col min="1" max="1" width="2.625" customWidth="1"/>
    <col min="2" max="2" width="18.25" customWidth="1"/>
    <col min="3" max="8" width="17.625" customWidth="1"/>
    <col min="9" max="9" width="2.625" customWidth="1"/>
    <col min="10" max="10" width="12" customWidth="1"/>
  </cols>
  <sheetData>
    <row r="1" spans="1:10" x14ac:dyDescent="0.25">
      <c r="A1" s="70"/>
      <c r="B1" s="77"/>
      <c r="C1" s="77"/>
      <c r="D1" s="77"/>
      <c r="E1" s="77"/>
      <c r="F1" s="77"/>
      <c r="G1" s="77"/>
      <c r="H1" s="77"/>
      <c r="I1" s="77"/>
      <c r="J1" s="77"/>
    </row>
    <row r="2" spans="1:10" x14ac:dyDescent="0.25">
      <c r="A2" s="77"/>
      <c r="B2" s="77"/>
      <c r="C2" s="77"/>
      <c r="D2" s="77"/>
      <c r="E2" s="77"/>
      <c r="F2" s="77"/>
      <c r="G2" s="77"/>
      <c r="H2" s="77"/>
      <c r="I2" s="77"/>
      <c r="J2" s="77"/>
    </row>
    <row r="3" spans="1:10" x14ac:dyDescent="0.25">
      <c r="A3" s="77"/>
      <c r="B3" s="77"/>
      <c r="C3" s="77"/>
      <c r="D3" s="77"/>
      <c r="E3" s="77"/>
      <c r="F3" s="77"/>
      <c r="G3" s="77"/>
      <c r="H3" s="77"/>
      <c r="I3" s="77"/>
      <c r="J3" s="77"/>
    </row>
    <row r="4" spans="1:10" x14ac:dyDescent="0.25">
      <c r="A4" s="77"/>
      <c r="B4" s="77"/>
      <c r="C4" s="77"/>
      <c r="D4" s="77"/>
      <c r="E4" s="77"/>
      <c r="F4" s="77"/>
      <c r="G4" s="77"/>
      <c r="H4" s="77"/>
      <c r="I4" s="77"/>
      <c r="J4" s="77"/>
    </row>
    <row r="5" spans="1:10" x14ac:dyDescent="0.25">
      <c r="A5" s="77"/>
      <c r="B5" s="77"/>
      <c r="C5" s="77"/>
      <c r="D5" s="77"/>
      <c r="E5" s="77"/>
      <c r="F5" s="77"/>
      <c r="G5" s="77"/>
      <c r="H5" s="77"/>
      <c r="I5" s="77"/>
      <c r="J5" s="77"/>
    </row>
    <row r="6" spans="1:10" ht="18" x14ac:dyDescent="0.25">
      <c r="A6" s="63" t="s">
        <v>18</v>
      </c>
      <c r="B6" s="63"/>
      <c r="C6" s="63"/>
      <c r="D6" s="63"/>
      <c r="E6" s="63"/>
      <c r="F6" s="63"/>
      <c r="G6" s="63"/>
      <c r="H6" s="63"/>
      <c r="I6" s="63"/>
      <c r="J6" s="63"/>
    </row>
    <row r="7" spans="1:10" ht="15.75" thickBot="1" x14ac:dyDescent="0.25">
      <c r="A7" s="12"/>
      <c r="B7" s="12"/>
      <c r="C7" s="12"/>
      <c r="D7" s="12"/>
      <c r="E7" s="12"/>
      <c r="F7" s="12"/>
      <c r="G7" s="12"/>
      <c r="H7" s="12"/>
      <c r="I7" s="12"/>
      <c r="J7" s="12"/>
    </row>
    <row r="8" spans="1:10" x14ac:dyDescent="0.2">
      <c r="A8" s="12"/>
      <c r="B8" s="12"/>
      <c r="C8" s="12"/>
      <c r="D8" s="12"/>
      <c r="E8" s="12"/>
      <c r="F8" s="12"/>
      <c r="G8" s="12"/>
      <c r="H8" s="78" t="s">
        <v>5</v>
      </c>
      <c r="I8" s="79"/>
      <c r="J8" s="75" t="s">
        <v>7</v>
      </c>
    </row>
    <row r="9" spans="1:10" ht="15.75" thickBot="1" x14ac:dyDescent="0.25">
      <c r="A9" s="12"/>
      <c r="B9" s="12"/>
      <c r="C9" s="12"/>
      <c r="D9" s="12"/>
      <c r="E9" s="12"/>
      <c r="F9" s="12"/>
      <c r="G9" s="12"/>
      <c r="H9" s="80"/>
      <c r="I9" s="81"/>
      <c r="J9" s="76"/>
    </row>
    <row r="10" spans="1:10" ht="59.25" customHeight="1" x14ac:dyDescent="0.25">
      <c r="B10" s="59" t="str">
        <f ca="1">"Junio "&amp;CalendarYear</f>
        <v>Junio 2023</v>
      </c>
      <c r="C10" s="10"/>
      <c r="D10" s="10"/>
      <c r="E10" s="3"/>
      <c r="F10" s="3"/>
      <c r="G10" s="3"/>
      <c r="H10" s="4"/>
    </row>
    <row r="11" spans="1:10" s="60" customFormat="1" ht="21.75" customHeight="1" thickBot="1" x14ac:dyDescent="0.3">
      <c r="B11" s="41" t="str">
        <f>IF(WeekStart="DOMINGO", "DOMINGO","LUNES")</f>
        <v>DOMINGO</v>
      </c>
      <c r="C11" s="41" t="str">
        <f t="shared" ref="C11:H11" ca="1" si="0">UPPER(TEXT(C12,"dddd"))</f>
        <v>LUNES</v>
      </c>
      <c r="D11" s="41" t="str">
        <f t="shared" ca="1" si="0"/>
        <v>MARTES</v>
      </c>
      <c r="E11" s="41" t="str">
        <f t="shared" ca="1" si="0"/>
        <v>MIÉRCOLES</v>
      </c>
      <c r="F11" s="41" t="str">
        <f t="shared" ca="1" si="0"/>
        <v>JUEVES</v>
      </c>
      <c r="G11" s="41" t="str">
        <f t="shared" ca="1" si="0"/>
        <v>VIERNES</v>
      </c>
      <c r="H11" s="41" t="str">
        <f t="shared" ca="1" si="0"/>
        <v>SÁBADO</v>
      </c>
    </row>
    <row r="12" spans="1:10" ht="19.5" customHeight="1" x14ac:dyDescent="0.25">
      <c r="B12" s="7">
        <f t="array" aca="1" ref="B12:H12" ca="1">DaysAndWeeks+DATE(CalendarYear,6,1)-WEEKDAY(DATE(CalendarYear,6,1),(WeekStart="Lunes")+1)+1</f>
        <v>45074</v>
      </c>
      <c r="C12" s="7">
        <f ca="1"/>
        <v>45075</v>
      </c>
      <c r="D12" s="7">
        <f ca="1"/>
        <v>45076</v>
      </c>
      <c r="E12" s="7">
        <f ca="1"/>
        <v>45077</v>
      </c>
      <c r="F12" s="7">
        <f ca="1"/>
        <v>45078</v>
      </c>
      <c r="G12" s="7">
        <f ca="1"/>
        <v>45079</v>
      </c>
      <c r="H12" s="7">
        <f ca="1"/>
        <v>45080</v>
      </c>
    </row>
    <row r="13" spans="1:10" ht="57.95" customHeight="1" x14ac:dyDescent="0.25"/>
    <row r="14" spans="1:10" ht="19.5" customHeight="1" x14ac:dyDescent="0.25">
      <c r="B14" s="9">
        <f t="array" aca="1" ref="B14:H14" ca="1">DaysAndWeeks+DATE(CalendarYear,6,1)-WEEKDAY(DATE(CalendarYear,6,1),(WeekStart="Lunes")+1)+8</f>
        <v>45081</v>
      </c>
      <c r="C14" s="9">
        <f ca="1"/>
        <v>45082</v>
      </c>
      <c r="D14" s="9">
        <f ca="1"/>
        <v>45083</v>
      </c>
      <c r="E14" s="9">
        <f ca="1"/>
        <v>45084</v>
      </c>
      <c r="F14" s="9">
        <f ca="1"/>
        <v>45085</v>
      </c>
      <c r="G14" s="9">
        <f ca="1"/>
        <v>45086</v>
      </c>
      <c r="H14" s="9">
        <f ca="1"/>
        <v>45087</v>
      </c>
    </row>
    <row r="15" spans="1:10" ht="57.95" customHeight="1" x14ac:dyDescent="0.25">
      <c r="B15" s="11"/>
      <c r="C15" s="11"/>
      <c r="D15" s="11"/>
      <c r="E15" s="11"/>
      <c r="F15" s="11"/>
      <c r="G15" s="11"/>
      <c r="H15" s="11"/>
    </row>
    <row r="16" spans="1:10" ht="19.5" customHeight="1" x14ac:dyDescent="0.25">
      <c r="B16" s="7">
        <f t="array" aca="1" ref="B16:H16" ca="1">DaysAndWeeks+DATE(CalendarYear,6,1)-WEEKDAY(DATE(CalendarYear,6,1),(WeekStart="Lunes")+1)+15</f>
        <v>45088</v>
      </c>
      <c r="C16" s="7">
        <f ca="1"/>
        <v>45089</v>
      </c>
      <c r="D16" s="7">
        <f ca="1"/>
        <v>45090</v>
      </c>
      <c r="E16" s="7">
        <f ca="1"/>
        <v>45091</v>
      </c>
      <c r="F16" s="7">
        <f ca="1"/>
        <v>45092</v>
      </c>
      <c r="G16" s="7">
        <f ca="1"/>
        <v>45093</v>
      </c>
      <c r="H16" s="7">
        <f ca="1"/>
        <v>45094</v>
      </c>
    </row>
    <row r="17" spans="2:8" ht="57.95" customHeight="1" x14ac:dyDescent="0.25">
      <c r="D17" s="13"/>
    </row>
    <row r="18" spans="2:8" ht="19.5" customHeight="1" x14ac:dyDescent="0.25">
      <c r="B18" s="9">
        <f t="array" aca="1" ref="B18:H18" ca="1">DaysAndWeeks+DATE(CalendarYear,6,1)-WEEKDAY(DATE(CalendarYear,6,1),(WeekStart="Lunes")+1)+22</f>
        <v>45095</v>
      </c>
      <c r="C18" s="9">
        <f ca="1"/>
        <v>45096</v>
      </c>
      <c r="D18" s="9">
        <f ca="1"/>
        <v>45097</v>
      </c>
      <c r="E18" s="9">
        <f ca="1"/>
        <v>45098</v>
      </c>
      <c r="F18" s="9">
        <f ca="1"/>
        <v>45099</v>
      </c>
      <c r="G18" s="9">
        <f ca="1"/>
        <v>45100</v>
      </c>
      <c r="H18" s="9">
        <f ca="1"/>
        <v>45101</v>
      </c>
    </row>
    <row r="19" spans="2:8" ht="57.95" customHeight="1" x14ac:dyDescent="0.25">
      <c r="B19" s="11"/>
      <c r="C19" s="11"/>
      <c r="D19" s="11"/>
      <c r="E19" s="11"/>
      <c r="F19" s="11"/>
      <c r="G19" s="11"/>
      <c r="H19" s="11"/>
    </row>
    <row r="20" spans="2:8" ht="19.5" customHeight="1" x14ac:dyDescent="0.25">
      <c r="B20" s="7">
        <f t="array" aca="1" ref="B20:H20" ca="1">DaysAndWeeks+DATE(CalendarYear,6,1)-WEEKDAY(DATE(CalendarYear,6,1),(WeekStart="Lunes")+1)+29</f>
        <v>45102</v>
      </c>
      <c r="C20" s="7">
        <f ca="1"/>
        <v>45103</v>
      </c>
      <c r="D20" s="7">
        <f ca="1"/>
        <v>45104</v>
      </c>
      <c r="E20" s="7">
        <f ca="1"/>
        <v>45105</v>
      </c>
      <c r="F20" s="7">
        <f ca="1"/>
        <v>45106</v>
      </c>
      <c r="G20" s="7">
        <f ca="1"/>
        <v>45107</v>
      </c>
      <c r="H20" s="7">
        <f ca="1"/>
        <v>45108</v>
      </c>
    </row>
    <row r="21" spans="2:8" ht="57.95" customHeight="1" x14ac:dyDescent="0.25"/>
    <row r="22" spans="2:8" ht="19.5" customHeight="1" x14ac:dyDescent="0.25">
      <c r="B22" s="9">
        <f t="array" aca="1" ref="B22:C22" ca="1">DaysAndWeeks+DATE(CalendarYear,6,1)-WEEKDAY(DATE(CalendarYear,6,1),(WeekStart="Lunes")+1)+36</f>
        <v>45109</v>
      </c>
      <c r="C22" s="9">
        <f ca="1"/>
        <v>45110</v>
      </c>
      <c r="D22" s="66" t="s">
        <v>0</v>
      </c>
      <c r="E22" s="67"/>
      <c r="F22" s="67"/>
      <c r="G22" s="67"/>
      <c r="H22" s="67"/>
    </row>
    <row r="23" spans="2:8" ht="57.95" customHeight="1" x14ac:dyDescent="0.25">
      <c r="B23" s="11"/>
      <c r="C23" s="11"/>
      <c r="D23" s="66"/>
      <c r="E23" s="67"/>
      <c r="F23" s="67"/>
      <c r="G23" s="67"/>
      <c r="H23" s="67"/>
    </row>
  </sheetData>
  <mergeCells count="6">
    <mergeCell ref="D22:D23"/>
    <mergeCell ref="E22:H23"/>
    <mergeCell ref="A1:J5"/>
    <mergeCell ref="A6:J6"/>
    <mergeCell ref="H8:I9"/>
    <mergeCell ref="J8:J9"/>
  </mergeCells>
  <conditionalFormatting sqref="B12:G12">
    <cfRule type="expression" dxfId="13" priority="1">
      <formula>DAY(B12)&gt;8</formula>
    </cfRule>
  </conditionalFormatting>
  <conditionalFormatting sqref="B20:H20 B22:C22">
    <cfRule type="expression" dxfId="12" priority="2">
      <formula>AND(DAY(B20)&gt;=1,DAY(B20)&lt;=15)</formula>
    </cfRule>
  </conditionalFormatting>
  <dataValidations count="9">
    <dataValidation allowBlank="1" showInputMessage="1" showErrorMessage="1" prompt="El día laborable se determinará    _x000a_automáticamente." sqref="C11:H11"/>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l año de esta celda se actualiza automáticamente. Seleccione otro año en la celda K2 para cambiar de año." sqref="C10:D10"/>
    <dataValidation allowBlank="1" showInputMessage="1" showErrorMessage="1" prompt="Calendario del mes de junio" sqref="A10"/>
    <dataValidation allowBlank="1" showInputMessage="1" showErrorMessage="1" prompt="Escriba notas en la celda a la derecha." sqref="D22:D23"/>
    <dataValidation allowBlank="1" showInputMessage="1" showErrorMessage="1" prompt="Escriba notas en esta celda." sqref="E22:H23"/>
    <dataValidation allowBlank="1" showInputMessage="1" showErrorMessage="1" prompt="Las celdas de esta fila y las filas 6, 8, 10, 12 y 14 son para escribir notas diarias relacionadas con el día natural de la celda anterior." sqref="B13"/>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1:J23"/>
  <sheetViews>
    <sheetView showGridLines="0" topLeftCell="A13" workbookViewId="0">
      <selection activeCell="E19" sqref="E19"/>
    </sheetView>
  </sheetViews>
  <sheetFormatPr baseColWidth="10" defaultColWidth="8.75" defaultRowHeight="15" x14ac:dyDescent="0.25"/>
  <cols>
    <col min="1" max="1" width="2.625" customWidth="1"/>
    <col min="2" max="2" width="18.25" customWidth="1"/>
    <col min="3" max="7" width="17.625" customWidth="1"/>
    <col min="8" max="8" width="19.25" customWidth="1"/>
    <col min="9" max="9" width="2.625" customWidth="1"/>
    <col min="10" max="10" width="14.375" customWidth="1"/>
  </cols>
  <sheetData>
    <row r="1" spans="1:10" x14ac:dyDescent="0.25">
      <c r="A1" s="70"/>
      <c r="B1" s="77"/>
      <c r="C1" s="77"/>
      <c r="D1" s="77"/>
      <c r="E1" s="77"/>
      <c r="F1" s="77"/>
      <c r="G1" s="77"/>
      <c r="H1" s="77"/>
      <c r="I1" s="77"/>
      <c r="J1" s="77"/>
    </row>
    <row r="2" spans="1:10" x14ac:dyDescent="0.25">
      <c r="A2" s="77"/>
      <c r="B2" s="77"/>
      <c r="C2" s="77"/>
      <c r="D2" s="77"/>
      <c r="E2" s="77"/>
      <c r="F2" s="77"/>
      <c r="G2" s="77"/>
      <c r="H2" s="77"/>
      <c r="I2" s="77"/>
      <c r="J2" s="77"/>
    </row>
    <row r="3" spans="1:10" x14ac:dyDescent="0.25">
      <c r="A3" s="77"/>
      <c r="B3" s="77"/>
      <c r="C3" s="77"/>
      <c r="D3" s="77"/>
      <c r="E3" s="77"/>
      <c r="F3" s="77"/>
      <c r="G3" s="77"/>
      <c r="H3" s="77"/>
      <c r="I3" s="77"/>
      <c r="J3" s="77"/>
    </row>
    <row r="4" spans="1:10" x14ac:dyDescent="0.25">
      <c r="A4" s="77"/>
      <c r="B4" s="77"/>
      <c r="C4" s="77"/>
      <c r="D4" s="77"/>
      <c r="E4" s="77"/>
      <c r="F4" s="77"/>
      <c r="G4" s="77"/>
      <c r="H4" s="77"/>
      <c r="I4" s="77"/>
      <c r="J4" s="77"/>
    </row>
    <row r="5" spans="1:10" x14ac:dyDescent="0.25">
      <c r="A5" s="77"/>
      <c r="B5" s="77"/>
      <c r="C5" s="77"/>
      <c r="D5" s="77"/>
      <c r="E5" s="77"/>
      <c r="F5" s="77"/>
      <c r="G5" s="77"/>
      <c r="H5" s="77"/>
      <c r="I5" s="77"/>
      <c r="J5" s="77"/>
    </row>
    <row r="6" spans="1:10" ht="18" x14ac:dyDescent="0.25">
      <c r="A6" s="63" t="s">
        <v>19</v>
      </c>
      <c r="B6" s="63"/>
      <c r="C6" s="63"/>
      <c r="D6" s="63"/>
      <c r="E6" s="63"/>
      <c r="F6" s="63"/>
      <c r="G6" s="63"/>
      <c r="H6" s="63"/>
      <c r="I6" s="63"/>
      <c r="J6" s="63"/>
    </row>
    <row r="7" spans="1:10" ht="15.75" thickBot="1" x14ac:dyDescent="0.25">
      <c r="A7" s="12"/>
      <c r="B7" s="12"/>
      <c r="C7" s="12"/>
      <c r="D7" s="12"/>
      <c r="E7" s="12"/>
      <c r="F7" s="12"/>
      <c r="G7" s="12"/>
      <c r="H7" s="12"/>
      <c r="I7" s="12"/>
      <c r="J7" s="12"/>
    </row>
    <row r="8" spans="1:10" x14ac:dyDescent="0.2">
      <c r="A8" s="12"/>
      <c r="B8" s="12"/>
      <c r="C8" s="12"/>
      <c r="D8" s="12"/>
      <c r="E8" s="12"/>
      <c r="F8" s="12"/>
      <c r="G8" s="12"/>
      <c r="H8" s="71" t="s">
        <v>5</v>
      </c>
      <c r="I8" s="72"/>
      <c r="J8" s="75" t="s">
        <v>7</v>
      </c>
    </row>
    <row r="9" spans="1:10" ht="15.75" thickBot="1" x14ac:dyDescent="0.25">
      <c r="A9" s="12"/>
      <c r="B9" s="12"/>
      <c r="C9" s="12"/>
      <c r="D9" s="12"/>
      <c r="E9" s="12"/>
      <c r="F9" s="12"/>
      <c r="G9" s="12"/>
      <c r="H9" s="73"/>
      <c r="I9" s="74"/>
      <c r="J9" s="76"/>
    </row>
    <row r="10" spans="1:10" ht="59.25" customHeight="1" x14ac:dyDescent="0.25">
      <c r="B10" s="59" t="str">
        <f ca="1">"Julio "&amp;CalendarYear</f>
        <v>Julio 2023</v>
      </c>
      <c r="C10" s="10"/>
      <c r="D10" s="10"/>
      <c r="E10" s="3"/>
      <c r="F10" s="3"/>
      <c r="G10" s="3"/>
      <c r="H10" s="4"/>
    </row>
    <row r="11" spans="1:10" s="60" customFormat="1" ht="21.75" customHeight="1" thickBot="1" x14ac:dyDescent="0.3">
      <c r="B11" s="41" t="str">
        <f>IF(WeekStart="DOMINGO", "DOMINGO","LUNES")</f>
        <v>DOMINGO</v>
      </c>
      <c r="C11" s="41" t="str">
        <f t="shared" ref="C11:H11" ca="1" si="0">UPPER(TEXT(C12,"dddd"))</f>
        <v>LUNES</v>
      </c>
      <c r="D11" s="41" t="str">
        <f t="shared" ca="1" si="0"/>
        <v>MARTES</v>
      </c>
      <c r="E11" s="41" t="str">
        <f t="shared" ca="1" si="0"/>
        <v>MIÉRCOLES</v>
      </c>
      <c r="F11" s="41" t="str">
        <f t="shared" ca="1" si="0"/>
        <v>JUEVES</v>
      </c>
      <c r="G11" s="41" t="str">
        <f t="shared" ca="1" si="0"/>
        <v>VIERNES</v>
      </c>
      <c r="H11" s="41" t="str">
        <f t="shared" ca="1" si="0"/>
        <v>SÁBADO</v>
      </c>
    </row>
    <row r="12" spans="1:10" ht="19.5" customHeight="1" x14ac:dyDescent="0.25">
      <c r="B12" s="7">
        <f t="array" aca="1" ref="B12:H12" ca="1">DaysAndWeeks+DATE(CalendarYear,7,1)-WEEKDAY(DATE(CalendarYear,7,1),(WeekStart="Lunes")+1)+1</f>
        <v>45102</v>
      </c>
      <c r="C12" s="7">
        <f ca="1"/>
        <v>45103</v>
      </c>
      <c r="D12" s="7">
        <f ca="1"/>
        <v>45104</v>
      </c>
      <c r="E12" s="7">
        <f ca="1"/>
        <v>45105</v>
      </c>
      <c r="F12" s="7">
        <f ca="1"/>
        <v>45106</v>
      </c>
      <c r="G12" s="7">
        <f ca="1"/>
        <v>45107</v>
      </c>
      <c r="H12" s="7">
        <f ca="1"/>
        <v>45108</v>
      </c>
    </row>
    <row r="13" spans="1:10" ht="57.95" customHeight="1" x14ac:dyDescent="0.25"/>
    <row r="14" spans="1:10" ht="19.5" customHeight="1" x14ac:dyDescent="0.25">
      <c r="B14" s="9">
        <f t="array" aca="1" ref="B14:H14" ca="1">DaysAndWeeks+DATE(CalendarYear,7,1)-WEEKDAY(DATE(CalendarYear,7,1),(WeekStart="Lunes")+1)+8</f>
        <v>45109</v>
      </c>
      <c r="C14" s="9">
        <f ca="1"/>
        <v>45110</v>
      </c>
      <c r="D14" s="9">
        <f ca="1"/>
        <v>45111</v>
      </c>
      <c r="E14" s="9">
        <f ca="1"/>
        <v>45112</v>
      </c>
      <c r="F14" s="9">
        <f ca="1"/>
        <v>45113</v>
      </c>
      <c r="G14" s="9">
        <f ca="1"/>
        <v>45114</v>
      </c>
      <c r="H14" s="9">
        <f ca="1"/>
        <v>45115</v>
      </c>
    </row>
    <row r="15" spans="1:10" ht="57.95" customHeight="1" x14ac:dyDescent="0.25">
      <c r="B15" s="11"/>
      <c r="C15" s="11"/>
      <c r="D15" s="11" t="s">
        <v>35</v>
      </c>
      <c r="E15" s="11"/>
      <c r="F15" s="11"/>
      <c r="G15" s="11"/>
      <c r="H15" s="11"/>
    </row>
    <row r="16" spans="1:10" ht="19.5" customHeight="1" x14ac:dyDescent="0.25">
      <c r="B16" s="7">
        <f t="array" aca="1" ref="B16:H16" ca="1">DaysAndWeeks+DATE(CalendarYear,7,1)-WEEKDAY(DATE(CalendarYear,7,1),(WeekStart="Lunes")+1)+15</f>
        <v>45116</v>
      </c>
      <c r="C16" s="7">
        <f ca="1"/>
        <v>45117</v>
      </c>
      <c r="D16" s="7">
        <f ca="1"/>
        <v>45118</v>
      </c>
      <c r="E16" s="7">
        <f ca="1"/>
        <v>45119</v>
      </c>
      <c r="F16" s="7">
        <f ca="1"/>
        <v>45120</v>
      </c>
      <c r="G16" s="7">
        <f ca="1"/>
        <v>45121</v>
      </c>
      <c r="H16" s="7">
        <f ca="1"/>
        <v>45122</v>
      </c>
    </row>
    <row r="17" spans="2:8" ht="57.95" customHeight="1" x14ac:dyDescent="0.25">
      <c r="C17" s="23"/>
      <c r="F17" s="11"/>
    </row>
    <row r="18" spans="2:8" ht="19.5" customHeight="1" x14ac:dyDescent="0.25">
      <c r="B18" s="9">
        <f t="array" aca="1" ref="B18:H18" ca="1">DaysAndWeeks+DATE(CalendarYear,7,1)-WEEKDAY(DATE(CalendarYear,7,1),(WeekStart="Lunes")+1)+22</f>
        <v>45123</v>
      </c>
      <c r="C18" s="9">
        <f ca="1"/>
        <v>45124</v>
      </c>
      <c r="D18" s="9">
        <f ca="1"/>
        <v>45125</v>
      </c>
      <c r="E18" s="9">
        <f ca="1"/>
        <v>45126</v>
      </c>
      <c r="F18" s="9">
        <f ca="1"/>
        <v>45127</v>
      </c>
      <c r="G18" s="9">
        <f ca="1"/>
        <v>45128</v>
      </c>
      <c r="H18" s="9">
        <f ca="1"/>
        <v>45129</v>
      </c>
    </row>
    <row r="19" spans="2:8" ht="57.95" customHeight="1" x14ac:dyDescent="0.25">
      <c r="B19" s="11"/>
      <c r="C19" s="11"/>
      <c r="D19" s="11"/>
      <c r="E19" s="11" t="s">
        <v>36</v>
      </c>
      <c r="F19" s="11"/>
      <c r="G19" s="11"/>
      <c r="H19" s="11"/>
    </row>
    <row r="20" spans="2:8" ht="19.5" customHeight="1" x14ac:dyDescent="0.25">
      <c r="B20" s="7">
        <f t="array" aca="1" ref="B20:H20" ca="1">DaysAndWeeks+DATE(CalendarYear,7,1)-WEEKDAY(DATE(CalendarYear,7,1),(WeekStart="Lunes")+1)+29</f>
        <v>45130</v>
      </c>
      <c r="C20" s="7">
        <f ca="1"/>
        <v>45131</v>
      </c>
      <c r="D20" s="7">
        <f ca="1"/>
        <v>45132</v>
      </c>
      <c r="E20" s="7">
        <f ca="1"/>
        <v>45133</v>
      </c>
      <c r="F20" s="7">
        <f ca="1"/>
        <v>45134</v>
      </c>
      <c r="G20" s="7">
        <f ca="1"/>
        <v>45135</v>
      </c>
      <c r="H20" s="7">
        <f ca="1"/>
        <v>45136</v>
      </c>
    </row>
    <row r="21" spans="2:8" ht="57.95" customHeight="1" x14ac:dyDescent="0.25"/>
    <row r="22" spans="2:8" ht="19.5" customHeight="1" x14ac:dyDescent="0.25">
      <c r="B22" s="9">
        <f t="array" aca="1" ref="B22:C22" ca="1">DaysAndWeeks+DATE(CalendarYear,7,1)-WEEKDAY(DATE(CalendarYear,7,1),(WeekStart="Lunes")+1)+36</f>
        <v>45137</v>
      </c>
      <c r="C22" s="9">
        <f ca="1"/>
        <v>45138</v>
      </c>
      <c r="D22" s="66" t="s">
        <v>0</v>
      </c>
      <c r="E22" s="67"/>
      <c r="F22" s="67"/>
      <c r="G22" s="67"/>
      <c r="H22" s="67"/>
    </row>
    <row r="23" spans="2:8" ht="57.95" customHeight="1" x14ac:dyDescent="0.25">
      <c r="B23" s="11"/>
      <c r="C23" s="11"/>
      <c r="D23" s="66"/>
      <c r="E23" s="67"/>
      <c r="F23" s="67"/>
      <c r="G23" s="67"/>
      <c r="H23" s="67"/>
    </row>
  </sheetData>
  <mergeCells count="6">
    <mergeCell ref="D22:D23"/>
    <mergeCell ref="E22:H23"/>
    <mergeCell ref="A1:J5"/>
    <mergeCell ref="A6:J6"/>
    <mergeCell ref="H8:I9"/>
    <mergeCell ref="J8:J9"/>
  </mergeCells>
  <conditionalFormatting sqref="B12:G12">
    <cfRule type="expression" dxfId="11" priority="1">
      <formula>DAY(B12)&gt;8</formula>
    </cfRule>
  </conditionalFormatting>
  <conditionalFormatting sqref="B20:H20 B22:C22">
    <cfRule type="expression" dxfId="10" priority="2">
      <formula>AND(DAY(B20)&gt;=1,DAY(B20)&lt;=15)</formula>
    </cfRule>
  </conditionalFormatting>
  <dataValidations count="9">
    <dataValidation allowBlank="1" showInputMessage="1" showErrorMessage="1" prompt="El día laborable se determinará    _x000a_automáticamente." sqref="C11:H11"/>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l año de esta celda se actualiza automáticamente. Seleccione otro año en la celda K2 para cambiar de año." sqref="C10:D10"/>
    <dataValidation allowBlank="1" showInputMessage="1" showErrorMessage="1" prompt="Calendario del mes de julio" sqref="A10"/>
    <dataValidation allowBlank="1" showInputMessage="1" showErrorMessage="1" prompt="Escriba notas en la celda a la derecha." sqref="D22:D23"/>
    <dataValidation allowBlank="1" showInputMessage="1" showErrorMessage="1" prompt="Escriba notas en esta celda." sqref="E22:H23"/>
    <dataValidation allowBlank="1" showInputMessage="1" showErrorMessage="1" prompt="Las celdas de esta fila y las filas 6, 8, 10, 12 y 14 son para escribir notas diarias relacionadas con el día natural de la celda anterior." sqref="B13"/>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J23"/>
  <sheetViews>
    <sheetView showGridLines="0" topLeftCell="A16" workbookViewId="0">
      <selection activeCell="D21" sqref="D21"/>
    </sheetView>
  </sheetViews>
  <sheetFormatPr baseColWidth="10" defaultColWidth="8.75" defaultRowHeight="15" x14ac:dyDescent="0.25"/>
  <cols>
    <col min="1" max="1" width="2.625" customWidth="1"/>
    <col min="2" max="2" width="18.25" customWidth="1"/>
    <col min="3" max="7" width="17.625" customWidth="1"/>
    <col min="8" max="8" width="20" customWidth="1"/>
    <col min="9" max="9" width="2.625" customWidth="1"/>
    <col min="10" max="10" width="12" customWidth="1"/>
  </cols>
  <sheetData>
    <row r="1" spans="1:10" x14ac:dyDescent="0.25">
      <c r="A1" s="70"/>
      <c r="B1" s="77"/>
      <c r="C1" s="77"/>
      <c r="D1" s="77"/>
      <c r="E1" s="77"/>
      <c r="F1" s="77"/>
      <c r="G1" s="77"/>
      <c r="H1" s="77"/>
      <c r="I1" s="77"/>
      <c r="J1" s="77"/>
    </row>
    <row r="2" spans="1:10" x14ac:dyDescent="0.25">
      <c r="A2" s="77"/>
      <c r="B2" s="77"/>
      <c r="C2" s="77"/>
      <c r="D2" s="77"/>
      <c r="E2" s="77"/>
      <c r="F2" s="77"/>
      <c r="G2" s="77"/>
      <c r="H2" s="77"/>
      <c r="I2" s="77"/>
      <c r="J2" s="77"/>
    </row>
    <row r="3" spans="1:10" x14ac:dyDescent="0.25">
      <c r="A3" s="77"/>
      <c r="B3" s="77"/>
      <c r="C3" s="77"/>
      <c r="D3" s="77"/>
      <c r="E3" s="77"/>
      <c r="F3" s="77"/>
      <c r="G3" s="77"/>
      <c r="H3" s="77"/>
      <c r="I3" s="77"/>
      <c r="J3" s="77"/>
    </row>
    <row r="4" spans="1:10" x14ac:dyDescent="0.25">
      <c r="A4" s="77"/>
      <c r="B4" s="77"/>
      <c r="C4" s="77"/>
      <c r="D4" s="77"/>
      <c r="E4" s="77"/>
      <c r="F4" s="77"/>
      <c r="G4" s="77"/>
      <c r="H4" s="77"/>
      <c r="I4" s="77"/>
      <c r="J4" s="77"/>
    </row>
    <row r="5" spans="1:10" x14ac:dyDescent="0.25">
      <c r="A5" s="77"/>
      <c r="B5" s="77"/>
      <c r="C5" s="77"/>
      <c r="D5" s="77"/>
      <c r="E5" s="77"/>
      <c r="F5" s="77"/>
      <c r="G5" s="77"/>
      <c r="H5" s="77"/>
      <c r="I5" s="77"/>
      <c r="J5" s="77"/>
    </row>
    <row r="6" spans="1:10" ht="18" x14ac:dyDescent="0.25">
      <c r="A6" s="63" t="s">
        <v>20</v>
      </c>
      <c r="B6" s="63"/>
      <c r="C6" s="63"/>
      <c r="D6" s="63"/>
      <c r="E6" s="63"/>
      <c r="F6" s="63"/>
      <c r="G6" s="63"/>
      <c r="H6" s="63"/>
      <c r="I6" s="63"/>
      <c r="J6" s="63"/>
    </row>
    <row r="7" spans="1:10" ht="15.75" thickBot="1" x14ac:dyDescent="0.25">
      <c r="A7" s="12"/>
      <c r="B7" s="12"/>
      <c r="C7" s="12"/>
      <c r="D7" s="12"/>
      <c r="E7" s="12"/>
      <c r="F7" s="12"/>
      <c r="G7" s="12"/>
      <c r="H7" s="12"/>
      <c r="I7" s="12"/>
      <c r="J7" s="12"/>
    </row>
    <row r="8" spans="1:10" x14ac:dyDescent="0.2">
      <c r="A8" s="12"/>
      <c r="B8" s="12"/>
      <c r="C8" s="12"/>
      <c r="D8" s="12"/>
      <c r="E8" s="12"/>
      <c r="F8" s="12"/>
      <c r="G8" s="12"/>
      <c r="H8" s="71" t="s">
        <v>5</v>
      </c>
      <c r="I8" s="72"/>
      <c r="J8" s="75" t="s">
        <v>7</v>
      </c>
    </row>
    <row r="9" spans="1:10" ht="15.75" thickBot="1" x14ac:dyDescent="0.25">
      <c r="A9" s="12"/>
      <c r="B9" s="12"/>
      <c r="C9" s="12"/>
      <c r="D9" s="12"/>
      <c r="E9" s="12"/>
      <c r="F9" s="12"/>
      <c r="G9" s="12"/>
      <c r="H9" s="73"/>
      <c r="I9" s="74"/>
      <c r="J9" s="76"/>
    </row>
    <row r="10" spans="1:10" ht="59.25" customHeight="1" x14ac:dyDescent="0.25">
      <c r="B10" s="59" t="str">
        <f ca="1">"Agosto "&amp;CalendarYear</f>
        <v>Agosto 2023</v>
      </c>
      <c r="C10" s="10"/>
      <c r="D10" s="10"/>
      <c r="E10" s="3"/>
      <c r="F10" s="3"/>
      <c r="G10" s="3"/>
      <c r="H10" s="4"/>
    </row>
    <row r="11" spans="1:10" s="60" customFormat="1" ht="21.75" customHeight="1" thickBot="1" x14ac:dyDescent="0.3">
      <c r="B11" s="41" t="str">
        <f>IF(WeekStart="DOMINGO", "DOMINGO","LUNES")</f>
        <v>DOMINGO</v>
      </c>
      <c r="C11" s="41" t="str">
        <f t="shared" ref="C11:H11" ca="1" si="0">UPPER(TEXT(C12,"dddd"))</f>
        <v>LUNES</v>
      </c>
      <c r="D11" s="41" t="str">
        <f t="shared" ca="1" si="0"/>
        <v>MARTES</v>
      </c>
      <c r="E11" s="41" t="str">
        <f t="shared" ca="1" si="0"/>
        <v>MIÉRCOLES</v>
      </c>
      <c r="F11" s="41" t="str">
        <f t="shared" ca="1" si="0"/>
        <v>JUEVES</v>
      </c>
      <c r="G11" s="41" t="str">
        <f t="shared" ca="1" si="0"/>
        <v>VIERNES</v>
      </c>
      <c r="H11" s="41" t="str">
        <f t="shared" ca="1" si="0"/>
        <v>SÁBADO</v>
      </c>
    </row>
    <row r="12" spans="1:10" ht="19.5" customHeight="1" x14ac:dyDescent="0.25">
      <c r="B12" s="7">
        <f t="array" aca="1" ref="B12:H12" ca="1">DaysAndWeeks+DATE(CalendarYear,8,1)-WEEKDAY(DATE(CalendarYear,8,1),(WeekStart="Lunes")+1)+1</f>
        <v>45137</v>
      </c>
      <c r="C12" s="7">
        <f ca="1"/>
        <v>45138</v>
      </c>
      <c r="D12" s="7">
        <f ca="1"/>
        <v>45139</v>
      </c>
      <c r="E12" s="7">
        <f ca="1"/>
        <v>45140</v>
      </c>
      <c r="F12" s="7">
        <f ca="1"/>
        <v>45141</v>
      </c>
      <c r="G12" s="7">
        <f ca="1"/>
        <v>45142</v>
      </c>
      <c r="H12" s="7">
        <f ca="1"/>
        <v>45143</v>
      </c>
    </row>
    <row r="13" spans="1:10" ht="57.95" customHeight="1" x14ac:dyDescent="0.25">
      <c r="E13" s="11" t="s">
        <v>37</v>
      </c>
    </row>
    <row r="14" spans="1:10" ht="19.5" customHeight="1" x14ac:dyDescent="0.25">
      <c r="B14" s="9">
        <f t="array" aca="1" ref="B14:H14" ca="1">DaysAndWeeks+DATE(CalendarYear,8,1)-WEEKDAY(DATE(CalendarYear,8,1),(WeekStart="Lunes")+1)+8</f>
        <v>45144</v>
      </c>
      <c r="C14" s="9">
        <f ca="1"/>
        <v>45145</v>
      </c>
      <c r="D14" s="9">
        <f ca="1"/>
        <v>45146</v>
      </c>
      <c r="E14" s="9">
        <f ca="1"/>
        <v>45147</v>
      </c>
      <c r="F14" s="9">
        <f ca="1"/>
        <v>45148</v>
      </c>
      <c r="G14" s="9">
        <f ca="1"/>
        <v>45149</v>
      </c>
      <c r="H14" s="9">
        <f ca="1"/>
        <v>45150</v>
      </c>
    </row>
    <row r="15" spans="1:10" ht="57.95" customHeight="1" x14ac:dyDescent="0.25">
      <c r="B15" s="11"/>
      <c r="C15" s="11"/>
      <c r="D15" s="11"/>
      <c r="E15" s="11"/>
      <c r="F15" s="24"/>
      <c r="G15" s="11"/>
      <c r="H15" s="11"/>
    </row>
    <row r="16" spans="1:10" ht="19.5" customHeight="1" x14ac:dyDescent="0.25">
      <c r="B16" s="7">
        <f t="array" aca="1" ref="B16:H16" ca="1">DaysAndWeeks+DATE(CalendarYear,8,1)-WEEKDAY(DATE(CalendarYear,8,1),(WeekStart="Lunes")+1)+15</f>
        <v>45151</v>
      </c>
      <c r="C16" s="7">
        <f ca="1"/>
        <v>45152</v>
      </c>
      <c r="D16" s="7">
        <f ca="1"/>
        <v>45153</v>
      </c>
      <c r="E16" s="7">
        <f ca="1"/>
        <v>45154</v>
      </c>
      <c r="F16" s="7">
        <f ca="1"/>
        <v>45155</v>
      </c>
      <c r="G16" s="7">
        <f ca="1"/>
        <v>45156</v>
      </c>
      <c r="H16" s="7">
        <f ca="1"/>
        <v>45157</v>
      </c>
    </row>
    <row r="17" spans="2:8" ht="57.95" customHeight="1" x14ac:dyDescent="0.25">
      <c r="F17" s="11"/>
    </row>
    <row r="18" spans="2:8" ht="19.5" customHeight="1" x14ac:dyDescent="0.25">
      <c r="B18" s="9">
        <f t="array" aca="1" ref="B18:H18" ca="1">DaysAndWeeks+DATE(CalendarYear,8,1)-WEEKDAY(DATE(CalendarYear,8,1),(WeekStart="Lunes")+1)+22</f>
        <v>45158</v>
      </c>
      <c r="C18" s="9">
        <f ca="1"/>
        <v>45159</v>
      </c>
      <c r="D18" s="9">
        <f ca="1"/>
        <v>45160</v>
      </c>
      <c r="E18" s="9">
        <f ca="1"/>
        <v>45161</v>
      </c>
      <c r="F18" s="9">
        <f ca="1"/>
        <v>45162</v>
      </c>
      <c r="G18" s="9">
        <f ca="1"/>
        <v>45163</v>
      </c>
      <c r="H18" s="9">
        <f ca="1"/>
        <v>45164</v>
      </c>
    </row>
    <row r="19" spans="2:8" ht="57.95" customHeight="1" x14ac:dyDescent="0.25">
      <c r="B19" s="11"/>
      <c r="C19" s="11"/>
      <c r="D19" s="11" t="s">
        <v>38</v>
      </c>
      <c r="E19" s="11"/>
      <c r="F19" s="11"/>
      <c r="G19" s="11"/>
      <c r="H19" s="11"/>
    </row>
    <row r="20" spans="2:8" ht="19.5" customHeight="1" x14ac:dyDescent="0.25">
      <c r="B20" s="7">
        <f t="array" aca="1" ref="B20:H20" ca="1">DaysAndWeeks+DATE(CalendarYear,8,1)-WEEKDAY(DATE(CalendarYear,8,1),(WeekStart="Lunes")+1)+29</f>
        <v>45165</v>
      </c>
      <c r="C20" s="7">
        <f ca="1"/>
        <v>45166</v>
      </c>
      <c r="D20" s="7">
        <f ca="1"/>
        <v>45167</v>
      </c>
      <c r="E20" s="7">
        <f ca="1"/>
        <v>45168</v>
      </c>
      <c r="F20" s="7">
        <f ca="1"/>
        <v>45169</v>
      </c>
      <c r="G20" s="7">
        <f ca="1"/>
        <v>45170</v>
      </c>
      <c r="H20" s="7">
        <f ca="1"/>
        <v>45171</v>
      </c>
    </row>
    <row r="21" spans="2:8" ht="57.95" customHeight="1" x14ac:dyDescent="0.25">
      <c r="C21" s="11"/>
      <c r="D21" s="11" t="s">
        <v>39</v>
      </c>
    </row>
    <row r="22" spans="2:8" ht="19.5" customHeight="1" x14ac:dyDescent="0.25">
      <c r="B22" s="9">
        <f t="array" aca="1" ref="B22:C22" ca="1">DaysAndWeeks+DATE(CalendarYear,8,1)-WEEKDAY(DATE(CalendarYear,8,1),(WeekStart="Lunes")+1)+36</f>
        <v>45172</v>
      </c>
      <c r="C22" s="9">
        <f ca="1"/>
        <v>45173</v>
      </c>
      <c r="D22" s="66" t="s">
        <v>0</v>
      </c>
      <c r="E22" s="67"/>
      <c r="F22" s="67"/>
      <c r="G22" s="67"/>
      <c r="H22" s="67"/>
    </row>
    <row r="23" spans="2:8" ht="57.95" customHeight="1" x14ac:dyDescent="0.25">
      <c r="B23" s="11"/>
      <c r="C23" s="11"/>
      <c r="D23" s="66"/>
      <c r="E23" s="67"/>
      <c r="F23" s="67"/>
      <c r="G23" s="67"/>
      <c r="H23" s="67"/>
    </row>
  </sheetData>
  <mergeCells count="6">
    <mergeCell ref="D22:D23"/>
    <mergeCell ref="E22:H23"/>
    <mergeCell ref="A1:J5"/>
    <mergeCell ref="A6:J6"/>
    <mergeCell ref="H8:I9"/>
    <mergeCell ref="J8:J9"/>
  </mergeCells>
  <conditionalFormatting sqref="B12:G12">
    <cfRule type="expression" dxfId="9" priority="1">
      <formula>DAY(B12)&gt;8</formula>
    </cfRule>
  </conditionalFormatting>
  <conditionalFormatting sqref="B20:H20 B22:C22">
    <cfRule type="expression" dxfId="8" priority="2">
      <formula>AND(DAY(B20)&gt;=1,DAY(B20)&lt;=15)</formula>
    </cfRule>
  </conditionalFormatting>
  <dataValidations count="9">
    <dataValidation allowBlank="1" showInputMessage="1" showErrorMessage="1" prompt="El día laborable se determinará    _x000a_automáticamente." sqref="C11:H11"/>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l año de esta celda se actualiza automáticamente. Seleccione otro año en la celda K2 para cambiar de año." sqref="C10:D10"/>
    <dataValidation allowBlank="1" showInputMessage="1" showErrorMessage="1" prompt="Calendario del mes de agosto" sqref="A10"/>
    <dataValidation allowBlank="1" showInputMessage="1" showErrorMessage="1" prompt="Escriba notas en la celda a la derecha." sqref="D22:D23"/>
    <dataValidation allowBlank="1" showInputMessage="1" showErrorMessage="1" prompt="Escriba notas en esta celda." sqref="E22:H23"/>
    <dataValidation allowBlank="1" showInputMessage="1" showErrorMessage="1" prompt="Las celdas de esta fila y las filas 6, 8, 10, 12 y 14 son para escribir notas diarias relacionadas con el día natural de la celda anterior." sqref="B13"/>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1:J23"/>
  <sheetViews>
    <sheetView showGridLines="0" topLeftCell="A19" workbookViewId="0">
      <selection activeCell="D21" sqref="D21"/>
    </sheetView>
  </sheetViews>
  <sheetFormatPr baseColWidth="10" defaultColWidth="8.75" defaultRowHeight="15" x14ac:dyDescent="0.25"/>
  <cols>
    <col min="1" max="1" width="2.625" customWidth="1"/>
    <col min="2" max="2" width="18.25" customWidth="1"/>
    <col min="3" max="8" width="17.625" customWidth="1"/>
    <col min="9" max="9" width="3.75" customWidth="1"/>
    <col min="10" max="10" width="12" customWidth="1"/>
  </cols>
  <sheetData>
    <row r="1" spans="1:10" x14ac:dyDescent="0.25">
      <c r="A1" s="70"/>
      <c r="B1" s="77"/>
      <c r="C1" s="77"/>
      <c r="D1" s="77"/>
      <c r="E1" s="77"/>
      <c r="F1" s="77"/>
      <c r="G1" s="77"/>
      <c r="H1" s="77"/>
      <c r="I1" s="77"/>
      <c r="J1" s="77"/>
    </row>
    <row r="2" spans="1:10" x14ac:dyDescent="0.25">
      <c r="A2" s="77"/>
      <c r="B2" s="77"/>
      <c r="C2" s="77"/>
      <c r="D2" s="77"/>
      <c r="E2" s="77"/>
      <c r="F2" s="77"/>
      <c r="G2" s="77"/>
      <c r="H2" s="77"/>
      <c r="I2" s="77"/>
      <c r="J2" s="77"/>
    </row>
    <row r="3" spans="1:10" x14ac:dyDescent="0.25">
      <c r="A3" s="77"/>
      <c r="B3" s="77"/>
      <c r="C3" s="77"/>
      <c r="D3" s="77"/>
      <c r="E3" s="77"/>
      <c r="F3" s="77"/>
      <c r="G3" s="77"/>
      <c r="H3" s="77"/>
      <c r="I3" s="77"/>
      <c r="J3" s="77"/>
    </row>
    <row r="4" spans="1:10" x14ac:dyDescent="0.25">
      <c r="A4" s="77"/>
      <c r="B4" s="77"/>
      <c r="C4" s="77"/>
      <c r="D4" s="77"/>
      <c r="E4" s="77"/>
      <c r="F4" s="77"/>
      <c r="G4" s="77"/>
      <c r="H4" s="77"/>
      <c r="I4" s="77"/>
      <c r="J4" s="77"/>
    </row>
    <row r="5" spans="1:10" x14ac:dyDescent="0.25">
      <c r="A5" s="77"/>
      <c r="B5" s="77"/>
      <c r="C5" s="77"/>
      <c r="D5" s="77"/>
      <c r="E5" s="77"/>
      <c r="F5" s="77"/>
      <c r="G5" s="77"/>
      <c r="H5" s="77"/>
      <c r="I5" s="77"/>
      <c r="J5" s="77"/>
    </row>
    <row r="6" spans="1:10" ht="18" x14ac:dyDescent="0.25">
      <c r="A6" s="63" t="s">
        <v>21</v>
      </c>
      <c r="B6" s="63"/>
      <c r="C6" s="63"/>
      <c r="D6" s="63"/>
      <c r="E6" s="63"/>
      <c r="F6" s="63"/>
      <c r="G6" s="63"/>
      <c r="H6" s="63"/>
      <c r="I6" s="63"/>
      <c r="J6" s="63"/>
    </row>
    <row r="7" spans="1:10" ht="15.75" thickBot="1" x14ac:dyDescent="0.25">
      <c r="A7" s="12"/>
      <c r="B7" s="12"/>
      <c r="C7" s="12"/>
      <c r="D7" s="12"/>
      <c r="E7" s="12"/>
      <c r="F7" s="12"/>
      <c r="G7" s="12"/>
      <c r="H7" s="12"/>
      <c r="I7" s="12"/>
      <c r="J7" s="12"/>
    </row>
    <row r="8" spans="1:10" x14ac:dyDescent="0.2">
      <c r="A8" s="12"/>
      <c r="B8" s="12"/>
      <c r="C8" s="12"/>
      <c r="D8" s="12"/>
      <c r="E8" s="12"/>
      <c r="F8" s="12"/>
      <c r="G8" s="12"/>
      <c r="H8" s="71" t="s">
        <v>5</v>
      </c>
      <c r="I8" s="72"/>
      <c r="J8" s="75" t="s">
        <v>7</v>
      </c>
    </row>
    <row r="9" spans="1:10" ht="15.75" thickBot="1" x14ac:dyDescent="0.25">
      <c r="A9" s="12"/>
      <c r="B9" s="12"/>
      <c r="C9" s="12"/>
      <c r="D9" s="12"/>
      <c r="E9" s="12"/>
      <c r="F9" s="12"/>
      <c r="G9" s="12"/>
      <c r="H9" s="73"/>
      <c r="I9" s="74"/>
      <c r="J9" s="76"/>
    </row>
    <row r="10" spans="1:10" ht="59.25" customHeight="1" x14ac:dyDescent="0.25">
      <c r="B10" s="59" t="str">
        <f ca="1">"Septiembre "&amp;CalendarYear</f>
        <v>Septiembre 2023</v>
      </c>
      <c r="C10" s="10"/>
      <c r="D10" s="10"/>
      <c r="E10" s="3"/>
      <c r="F10" s="3"/>
      <c r="G10" s="3"/>
      <c r="H10" s="4"/>
    </row>
    <row r="11" spans="1:10" s="60" customFormat="1" ht="21.75" customHeight="1" thickBot="1" x14ac:dyDescent="0.3">
      <c r="B11" s="41" t="str">
        <f>IF(WeekStart="DOMINGO", "DOMINGO","LUNES")</f>
        <v>DOMINGO</v>
      </c>
      <c r="C11" s="41" t="str">
        <f t="shared" ref="C11:H11" ca="1" si="0">UPPER(TEXT(C12,"dddd"))</f>
        <v>LUNES</v>
      </c>
      <c r="D11" s="41" t="str">
        <f t="shared" ca="1" si="0"/>
        <v>MARTES</v>
      </c>
      <c r="E11" s="41" t="str">
        <f t="shared" ca="1" si="0"/>
        <v>MIÉRCOLES</v>
      </c>
      <c r="F11" s="41" t="str">
        <f t="shared" ca="1" si="0"/>
        <v>JUEVES</v>
      </c>
      <c r="G11" s="41" t="str">
        <f t="shared" ca="1" si="0"/>
        <v>VIERNES</v>
      </c>
      <c r="H11" s="41" t="str">
        <f t="shared" ca="1" si="0"/>
        <v>SÁBADO</v>
      </c>
    </row>
    <row r="12" spans="1:10" ht="19.5" customHeight="1" x14ac:dyDescent="0.25">
      <c r="B12" s="7">
        <f t="array" aca="1" ref="B12:H12" ca="1">DaysAndWeeks+DATE(CalendarYear,9,1)-WEEKDAY(DATE(CalendarYear,9,1),(WeekStart="Lunes")+1)+1</f>
        <v>45165</v>
      </c>
      <c r="C12" s="7">
        <f ca="1"/>
        <v>45166</v>
      </c>
      <c r="D12" s="7">
        <f ca="1"/>
        <v>45167</v>
      </c>
      <c r="E12" s="7">
        <f ca="1"/>
        <v>45168</v>
      </c>
      <c r="F12" s="7">
        <f ca="1"/>
        <v>45169</v>
      </c>
      <c r="G12" s="7">
        <f ca="1"/>
        <v>45170</v>
      </c>
      <c r="H12" s="7">
        <f ca="1"/>
        <v>45171</v>
      </c>
    </row>
    <row r="13" spans="1:10" ht="57.95" customHeight="1" x14ac:dyDescent="0.25"/>
    <row r="14" spans="1:10" ht="19.5" customHeight="1" x14ac:dyDescent="0.25">
      <c r="B14" s="9">
        <f t="array" aca="1" ref="B14:H14" ca="1">DaysAndWeeks+DATE(CalendarYear,9,1)-WEEKDAY(DATE(CalendarYear,9,1),(WeekStart="Lunes")+1)+8</f>
        <v>45172</v>
      </c>
      <c r="C14" s="9">
        <f ca="1"/>
        <v>45173</v>
      </c>
      <c r="D14" s="9">
        <f ca="1"/>
        <v>45174</v>
      </c>
      <c r="E14" s="9">
        <f ca="1"/>
        <v>45175</v>
      </c>
      <c r="F14" s="9">
        <f ca="1"/>
        <v>45176</v>
      </c>
      <c r="G14" s="9">
        <f ca="1"/>
        <v>45177</v>
      </c>
      <c r="H14" s="9">
        <f ca="1"/>
        <v>45178</v>
      </c>
    </row>
    <row r="15" spans="1:10" ht="57.95" customHeight="1" x14ac:dyDescent="0.25">
      <c r="B15" s="11"/>
      <c r="C15" s="11"/>
      <c r="D15" s="11"/>
      <c r="E15" s="11"/>
      <c r="F15" s="11"/>
      <c r="H15" s="11"/>
    </row>
    <row r="16" spans="1:10" ht="19.5" customHeight="1" x14ac:dyDescent="0.25">
      <c r="B16" s="7">
        <f t="array" aca="1" ref="B16:H16" ca="1">DaysAndWeeks+DATE(CalendarYear,9,1)-WEEKDAY(DATE(CalendarYear,9,1),(WeekStart="Lunes")+1)+15</f>
        <v>45179</v>
      </c>
      <c r="C16" s="7">
        <f ca="1"/>
        <v>45180</v>
      </c>
      <c r="D16" s="7">
        <f ca="1"/>
        <v>45181</v>
      </c>
      <c r="E16" s="7">
        <f ca="1"/>
        <v>45182</v>
      </c>
      <c r="F16" s="7">
        <f ca="1"/>
        <v>45183</v>
      </c>
      <c r="G16" s="7">
        <f ca="1"/>
        <v>45184</v>
      </c>
      <c r="H16" s="7">
        <f ca="1"/>
        <v>45185</v>
      </c>
    </row>
    <row r="17" spans="2:8" ht="57.95" customHeight="1" x14ac:dyDescent="0.25">
      <c r="D17" s="11"/>
      <c r="E17" s="11" t="s">
        <v>40</v>
      </c>
    </row>
    <row r="18" spans="2:8" ht="19.5" customHeight="1" x14ac:dyDescent="0.25">
      <c r="B18" s="9">
        <f t="array" aca="1" ref="B18:H18" ca="1">DaysAndWeeks+DATE(CalendarYear,9,1)-WEEKDAY(DATE(CalendarYear,9,1),(WeekStart="Lunes")+1)+22</f>
        <v>45186</v>
      </c>
      <c r="C18" s="9">
        <f ca="1"/>
        <v>45187</v>
      </c>
      <c r="D18" s="9">
        <f ca="1"/>
        <v>45188</v>
      </c>
      <c r="E18" s="9">
        <f ca="1"/>
        <v>45189</v>
      </c>
      <c r="F18" s="9">
        <f ca="1"/>
        <v>45190</v>
      </c>
      <c r="G18" s="9">
        <f ca="1"/>
        <v>45191</v>
      </c>
      <c r="H18" s="9">
        <f ca="1"/>
        <v>45192</v>
      </c>
    </row>
    <row r="19" spans="2:8" ht="57.95" customHeight="1" x14ac:dyDescent="0.25">
      <c r="B19" s="11"/>
      <c r="C19" s="11"/>
      <c r="D19" s="11"/>
      <c r="E19" s="11"/>
      <c r="F19" s="11"/>
      <c r="G19" s="11"/>
      <c r="H19" s="11"/>
    </row>
    <row r="20" spans="2:8" ht="19.5" customHeight="1" x14ac:dyDescent="0.25">
      <c r="B20" s="7">
        <f t="array" aca="1" ref="B20:H20" ca="1">DaysAndWeeks+DATE(CalendarYear,9,1)-WEEKDAY(DATE(CalendarYear,9,1),(WeekStart="Lunes")+1)+29</f>
        <v>45193</v>
      </c>
      <c r="C20" s="7">
        <f ca="1"/>
        <v>45194</v>
      </c>
      <c r="D20" s="7">
        <f ca="1"/>
        <v>45195</v>
      </c>
      <c r="E20" s="7">
        <f ca="1"/>
        <v>45196</v>
      </c>
      <c r="F20" s="7">
        <f ca="1"/>
        <v>45197</v>
      </c>
      <c r="G20" s="7">
        <f ca="1"/>
        <v>45198</v>
      </c>
      <c r="H20" s="7">
        <f ca="1"/>
        <v>45199</v>
      </c>
    </row>
    <row r="21" spans="2:8" ht="57.95" customHeight="1" x14ac:dyDescent="0.25">
      <c r="D21" s="11" t="s">
        <v>41</v>
      </c>
      <c r="F21" s="13"/>
    </row>
    <row r="22" spans="2:8" ht="19.5" customHeight="1" x14ac:dyDescent="0.25">
      <c r="B22" s="9">
        <f t="array" aca="1" ref="B22:C22" ca="1">DaysAndWeeks+DATE(CalendarYear,9,1)-WEEKDAY(DATE(CalendarYear,9,1),(WeekStart="Lunes")+1)+36</f>
        <v>45200</v>
      </c>
      <c r="C22" s="9">
        <f ca="1"/>
        <v>45201</v>
      </c>
      <c r="D22" s="66" t="s">
        <v>0</v>
      </c>
      <c r="E22" s="67"/>
      <c r="F22" s="67"/>
      <c r="G22" s="67"/>
      <c r="H22" s="67"/>
    </row>
    <row r="23" spans="2:8" ht="57.95" customHeight="1" x14ac:dyDescent="0.25">
      <c r="B23" s="11"/>
      <c r="C23" s="11"/>
      <c r="D23" s="66"/>
      <c r="E23" s="67"/>
      <c r="F23" s="67"/>
      <c r="G23" s="67"/>
      <c r="H23" s="67"/>
    </row>
  </sheetData>
  <mergeCells count="6">
    <mergeCell ref="D22:D23"/>
    <mergeCell ref="E22:H23"/>
    <mergeCell ref="A1:J5"/>
    <mergeCell ref="A6:J6"/>
    <mergeCell ref="H8:I9"/>
    <mergeCell ref="J8:J9"/>
  </mergeCells>
  <conditionalFormatting sqref="B12:G12">
    <cfRule type="expression" dxfId="7" priority="1">
      <formula>DAY(B12)&gt;8</formula>
    </cfRule>
  </conditionalFormatting>
  <conditionalFormatting sqref="B20:H20 B22:C22">
    <cfRule type="expression" dxfId="6" priority="2">
      <formula>AND(DAY(B20)&gt;=1,DAY(B20)&lt;=15)</formula>
    </cfRule>
  </conditionalFormatting>
  <dataValidations count="9">
    <dataValidation allowBlank="1" showInputMessage="1" showErrorMessage="1" prompt="El día laborable se determinará    _x000a_automáticamente." sqref="C11:H11"/>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l año de esta celda se actualiza automáticamente. Seleccione otro año en la celda K2 para cambiar de año." sqref="C10:D10"/>
    <dataValidation allowBlank="1" showInputMessage="1" showErrorMessage="1" prompt="Calendario del mes de septiembre" sqref="A10"/>
    <dataValidation allowBlank="1" showInputMessage="1" showErrorMessage="1" prompt="Escriba notas en la celda a la derecha." sqref="D22:D23"/>
    <dataValidation allowBlank="1" showInputMessage="1" showErrorMessage="1" prompt="Escriba notas en esta celda." sqref="E22:H23"/>
    <dataValidation allowBlank="1" showInputMessage="1" showErrorMessage="1" prompt="Las celdas de esta fila y las filas 6, 8, 10, 12 y 14 son para escribir notas diarias relacionadas con el día natural de la celda anterior." sqref="B13"/>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A1:J23"/>
  <sheetViews>
    <sheetView showGridLines="0" topLeftCell="A16" zoomScale="80" zoomScaleNormal="80" workbookViewId="0">
      <selection activeCell="D21" sqref="D21"/>
    </sheetView>
  </sheetViews>
  <sheetFormatPr baseColWidth="10" defaultColWidth="8.75" defaultRowHeight="15" x14ac:dyDescent="0.25"/>
  <cols>
    <col min="1" max="1" width="2.625" customWidth="1"/>
    <col min="2" max="2" width="18.25" customWidth="1"/>
    <col min="3" max="7" width="17.625" customWidth="1"/>
    <col min="8" max="8" width="22.625" bestFit="1" customWidth="1"/>
    <col min="9" max="9" width="4.125" customWidth="1"/>
    <col min="10" max="10" width="11.5" customWidth="1"/>
  </cols>
  <sheetData>
    <row r="1" spans="1:10" x14ac:dyDescent="0.25">
      <c r="A1" s="62"/>
      <c r="B1" s="62"/>
      <c r="C1" s="62"/>
      <c r="D1" s="62"/>
      <c r="E1" s="62"/>
      <c r="F1" s="62"/>
      <c r="G1" s="62"/>
      <c r="H1" s="62"/>
      <c r="I1" s="62"/>
      <c r="J1" s="62"/>
    </row>
    <row r="2" spans="1:10" x14ac:dyDescent="0.25">
      <c r="A2" s="62"/>
      <c r="B2" s="62"/>
      <c r="C2" s="62"/>
      <c r="D2" s="62"/>
      <c r="E2" s="62"/>
      <c r="F2" s="62"/>
      <c r="G2" s="62"/>
      <c r="H2" s="62"/>
      <c r="I2" s="62"/>
      <c r="J2" s="62"/>
    </row>
    <row r="3" spans="1:10" x14ac:dyDescent="0.25">
      <c r="A3" s="62"/>
      <c r="B3" s="62"/>
      <c r="C3" s="62"/>
      <c r="D3" s="62"/>
      <c r="E3" s="62"/>
      <c r="F3" s="62"/>
      <c r="G3" s="62"/>
      <c r="H3" s="62"/>
      <c r="I3" s="62"/>
      <c r="J3" s="62"/>
    </row>
    <row r="4" spans="1:10" x14ac:dyDescent="0.25">
      <c r="A4" s="62"/>
      <c r="B4" s="62"/>
      <c r="C4" s="62"/>
      <c r="D4" s="62"/>
      <c r="E4" s="62"/>
      <c r="F4" s="62"/>
      <c r="G4" s="62"/>
      <c r="H4" s="62"/>
      <c r="I4" s="62"/>
      <c r="J4" s="62"/>
    </row>
    <row r="5" spans="1:10" x14ac:dyDescent="0.25">
      <c r="A5" s="62"/>
      <c r="B5" s="62"/>
      <c r="C5" s="62"/>
      <c r="D5" s="62"/>
      <c r="E5" s="62"/>
      <c r="F5" s="62"/>
      <c r="G5" s="62"/>
      <c r="H5" s="62"/>
      <c r="I5" s="62"/>
      <c r="J5" s="62"/>
    </row>
    <row r="6" spans="1:10" ht="18" x14ac:dyDescent="0.25">
      <c r="A6" s="63" t="s">
        <v>22</v>
      </c>
      <c r="B6" s="63"/>
      <c r="C6" s="63"/>
      <c r="D6" s="63"/>
      <c r="E6" s="63"/>
      <c r="F6" s="63"/>
      <c r="G6" s="63"/>
      <c r="H6" s="63"/>
      <c r="I6" s="63"/>
      <c r="J6" s="63"/>
    </row>
    <row r="7" spans="1:10" ht="15.75" thickBot="1" x14ac:dyDescent="0.25">
      <c r="A7" s="12"/>
      <c r="B7" s="12"/>
      <c r="C7" s="12"/>
      <c r="D7" s="12"/>
      <c r="E7" s="12"/>
      <c r="F7" s="12"/>
      <c r="G7" s="12"/>
      <c r="H7" s="12"/>
      <c r="I7" s="12"/>
      <c r="J7" s="12"/>
    </row>
    <row r="8" spans="1:10" x14ac:dyDescent="0.2">
      <c r="A8" s="12"/>
      <c r="B8" s="12"/>
      <c r="C8" s="12"/>
      <c r="D8" s="12"/>
      <c r="E8" s="12"/>
      <c r="F8" s="12"/>
      <c r="G8" s="12"/>
      <c r="H8" s="71" t="s">
        <v>5</v>
      </c>
      <c r="I8" s="72"/>
      <c r="J8" s="75" t="s">
        <v>7</v>
      </c>
    </row>
    <row r="9" spans="1:10" ht="15.75" thickBot="1" x14ac:dyDescent="0.25">
      <c r="A9" s="12"/>
      <c r="B9" s="12"/>
      <c r="C9" s="12"/>
      <c r="D9" s="12"/>
      <c r="E9" s="12"/>
      <c r="F9" s="12"/>
      <c r="G9" s="12"/>
      <c r="H9" s="73"/>
      <c r="I9" s="74"/>
      <c r="J9" s="76"/>
    </row>
    <row r="10" spans="1:10" ht="59.25" customHeight="1" x14ac:dyDescent="0.25">
      <c r="B10" s="59" t="str">
        <f ca="1">"Octubre "&amp;CalendarYear</f>
        <v>Octubre 2023</v>
      </c>
      <c r="C10" s="10"/>
      <c r="D10" s="10"/>
      <c r="E10" s="3"/>
      <c r="F10" s="3"/>
      <c r="G10" s="3"/>
      <c r="H10" s="4"/>
    </row>
    <row r="11" spans="1:10" s="60" customFormat="1" ht="21.75" customHeight="1" thickBot="1" x14ac:dyDescent="0.3">
      <c r="B11" s="41" t="str">
        <f>IF(WeekStart="DOMINGO", "DOMINGO","LUNES")</f>
        <v>DOMINGO</v>
      </c>
      <c r="C11" s="41" t="str">
        <f t="shared" ref="C11:H11" ca="1" si="0">UPPER(TEXT(C12,"dddd"))</f>
        <v>LUNES</v>
      </c>
      <c r="D11" s="41" t="str">
        <f t="shared" ca="1" si="0"/>
        <v>MARTES</v>
      </c>
      <c r="E11" s="41" t="str">
        <f t="shared" ca="1" si="0"/>
        <v>MIÉRCOLES</v>
      </c>
      <c r="F11" s="41" t="str">
        <f t="shared" ca="1" si="0"/>
        <v>JUEVES</v>
      </c>
      <c r="G11" s="41" t="str">
        <f t="shared" ca="1" si="0"/>
        <v>VIERNES</v>
      </c>
      <c r="H11" s="41" t="str">
        <f t="shared" ca="1" si="0"/>
        <v>SÁBADO</v>
      </c>
    </row>
    <row r="12" spans="1:10" ht="19.5" customHeight="1" x14ac:dyDescent="0.25">
      <c r="B12" s="7">
        <f t="array" aca="1" ref="B12:H12" ca="1">DaysAndWeeks+DATE(CalendarYear,10,1)-WEEKDAY(DATE(CalendarYear,10,1),(WeekStart="Lunes")+1)+1</f>
        <v>45200</v>
      </c>
      <c r="C12" s="7">
        <f ca="1"/>
        <v>45201</v>
      </c>
      <c r="D12" s="7">
        <f ca="1"/>
        <v>45202</v>
      </c>
      <c r="E12" s="7">
        <f ca="1"/>
        <v>45203</v>
      </c>
      <c r="F12" s="7">
        <f ca="1"/>
        <v>45204</v>
      </c>
      <c r="G12" s="7">
        <f ca="1"/>
        <v>45205</v>
      </c>
      <c r="H12" s="7">
        <f ca="1"/>
        <v>45206</v>
      </c>
    </row>
    <row r="13" spans="1:10" ht="57.95" customHeight="1" x14ac:dyDescent="0.25">
      <c r="G13" s="13"/>
    </row>
    <row r="14" spans="1:10" ht="19.5" customHeight="1" x14ac:dyDescent="0.25">
      <c r="B14" s="9">
        <f t="array" aca="1" ref="B14:H14" ca="1">DaysAndWeeks+DATE(CalendarYear,10,1)-WEEKDAY(DATE(CalendarYear,10,1),(WeekStart="Lunes")+1)+8</f>
        <v>45207</v>
      </c>
      <c r="C14" s="9">
        <f ca="1"/>
        <v>45208</v>
      </c>
      <c r="D14" s="9">
        <f ca="1"/>
        <v>45209</v>
      </c>
      <c r="E14" s="9">
        <f ca="1"/>
        <v>45210</v>
      </c>
      <c r="F14" s="9">
        <f ca="1"/>
        <v>45211</v>
      </c>
      <c r="G14" s="9">
        <f ca="1"/>
        <v>45212</v>
      </c>
      <c r="H14" s="9">
        <f ca="1"/>
        <v>45213</v>
      </c>
    </row>
    <row r="15" spans="1:10" ht="57.95" customHeight="1" x14ac:dyDescent="0.25">
      <c r="B15" s="11"/>
      <c r="C15" s="11"/>
      <c r="D15" s="11"/>
      <c r="E15" s="11"/>
      <c r="F15" s="11"/>
      <c r="G15" s="11"/>
      <c r="H15" s="21"/>
    </row>
    <row r="16" spans="1:10" ht="19.5" customHeight="1" x14ac:dyDescent="0.25">
      <c r="B16" s="7">
        <f t="array" aca="1" ref="B16:H16" ca="1">DaysAndWeeks+DATE(CalendarYear,10,1)-WEEKDAY(DATE(CalendarYear,10,1),(WeekStart="Lunes")+1)+15</f>
        <v>45214</v>
      </c>
      <c r="C16" s="7">
        <f ca="1"/>
        <v>45215</v>
      </c>
      <c r="D16" s="7">
        <f ca="1"/>
        <v>45216</v>
      </c>
      <c r="E16" s="7">
        <f ca="1"/>
        <v>45217</v>
      </c>
      <c r="F16" s="7">
        <f ca="1"/>
        <v>45218</v>
      </c>
      <c r="G16" s="7">
        <f ca="1"/>
        <v>45219</v>
      </c>
      <c r="H16" s="7">
        <f ca="1"/>
        <v>45220</v>
      </c>
    </row>
    <row r="17" spans="2:8" ht="57.95" customHeight="1" x14ac:dyDescent="0.25">
      <c r="G17" s="13"/>
    </row>
    <row r="18" spans="2:8" ht="19.5" customHeight="1" x14ac:dyDescent="0.25">
      <c r="B18" s="9">
        <f t="array" aca="1" ref="B18:H18" ca="1">DaysAndWeeks+DATE(CalendarYear,10,1)-WEEKDAY(DATE(CalendarYear,10,1),(WeekStart="Lunes")+1)+22</f>
        <v>45221</v>
      </c>
      <c r="C18" s="9">
        <f ca="1"/>
        <v>45222</v>
      </c>
      <c r="D18" s="9">
        <f ca="1"/>
        <v>45223</v>
      </c>
      <c r="E18" s="9">
        <f ca="1"/>
        <v>45224</v>
      </c>
      <c r="F18" s="9">
        <f ca="1"/>
        <v>45225</v>
      </c>
      <c r="G18" s="9">
        <f ca="1"/>
        <v>45226</v>
      </c>
      <c r="H18" s="9">
        <f ca="1"/>
        <v>45227</v>
      </c>
    </row>
    <row r="19" spans="2:8" ht="57.95" customHeight="1" x14ac:dyDescent="0.25">
      <c r="B19" s="11"/>
      <c r="C19" s="11"/>
      <c r="D19" s="11"/>
      <c r="E19" s="11"/>
      <c r="F19" s="11"/>
      <c r="G19" s="11"/>
      <c r="H19" s="11"/>
    </row>
    <row r="20" spans="2:8" ht="19.5" customHeight="1" x14ac:dyDescent="0.25">
      <c r="B20" s="7">
        <f t="array" aca="1" ref="B20:H20" ca="1">DaysAndWeeks+DATE(CalendarYear,10,1)-WEEKDAY(DATE(CalendarYear,10,1),(WeekStart="Lunes")+1)+29</f>
        <v>45228</v>
      </c>
      <c r="C20" s="7">
        <f ca="1"/>
        <v>45229</v>
      </c>
      <c r="D20" s="7">
        <f ca="1"/>
        <v>45230</v>
      </c>
      <c r="E20" s="7">
        <f ca="1"/>
        <v>45231</v>
      </c>
      <c r="F20" s="7">
        <f ca="1"/>
        <v>45232</v>
      </c>
      <c r="G20" s="7">
        <f ca="1"/>
        <v>45233</v>
      </c>
      <c r="H20" s="7">
        <f ca="1"/>
        <v>45234</v>
      </c>
    </row>
    <row r="21" spans="2:8" ht="57.95" customHeight="1" x14ac:dyDescent="0.25">
      <c r="D21" s="11" t="s">
        <v>42</v>
      </c>
      <c r="G21" s="21"/>
    </row>
    <row r="22" spans="2:8" ht="19.5" customHeight="1" x14ac:dyDescent="0.25">
      <c r="B22" s="9">
        <f t="array" aca="1" ref="B22:C22" ca="1">DaysAndWeeks+DATE(CalendarYear,10,1)-WEEKDAY(DATE(CalendarYear,10,1),(WeekStart="Lunes")+1)+36</f>
        <v>45235</v>
      </c>
      <c r="C22" s="9">
        <f ca="1"/>
        <v>45236</v>
      </c>
      <c r="D22" s="66" t="s">
        <v>0</v>
      </c>
      <c r="E22" s="67"/>
      <c r="F22" s="67"/>
      <c r="G22" s="67"/>
      <c r="H22" s="67"/>
    </row>
    <row r="23" spans="2:8" ht="57.95" customHeight="1" x14ac:dyDescent="0.25">
      <c r="B23" s="11"/>
      <c r="C23" s="11"/>
      <c r="D23" s="66"/>
      <c r="E23" s="67"/>
      <c r="F23" s="67"/>
      <c r="G23" s="67"/>
      <c r="H23" s="67"/>
    </row>
  </sheetData>
  <mergeCells count="6">
    <mergeCell ref="D22:D23"/>
    <mergeCell ref="E22:H23"/>
    <mergeCell ref="A1:J5"/>
    <mergeCell ref="A6:J6"/>
    <mergeCell ref="H8:I9"/>
    <mergeCell ref="J8:J9"/>
  </mergeCells>
  <conditionalFormatting sqref="B12:G12">
    <cfRule type="expression" dxfId="5" priority="1">
      <formula>DAY(B12)&gt;8</formula>
    </cfRule>
  </conditionalFormatting>
  <conditionalFormatting sqref="B20:H20 B22:C22">
    <cfRule type="expression" dxfId="4" priority="2">
      <formula>AND(DAY(B20)&gt;=1,DAY(B20)&lt;=15)</formula>
    </cfRule>
  </conditionalFormatting>
  <dataValidations count="9">
    <dataValidation allowBlank="1" showInputMessage="1" showErrorMessage="1" prompt="El día laborable se determinará    _x000a_automáticamente." sqref="C11:H11"/>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l año de esta celda se actualiza automáticamente. Seleccione otro año en la celda K2 para cambiar de año." sqref="C10:D10"/>
    <dataValidation allowBlank="1" showInputMessage="1" showErrorMessage="1" prompt="Calendario del mes de octubre" sqref="A10"/>
    <dataValidation allowBlank="1" showInputMessage="1" showErrorMessage="1" prompt="Escriba notas en la celda a la derecha." sqref="D22:D23"/>
    <dataValidation allowBlank="1" showInputMessage="1" showErrorMessage="1" prompt="Escriba notas en esta celda." sqref="E22:H23"/>
    <dataValidation allowBlank="1" showInputMessage="1" showErrorMessage="1" prompt="Las celdas de esta fila y las filas 6, 8, 10, 12 y 14 son para escribir notas diarias relacionadas con el día natural de la celda anterior." sqref="B13"/>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J23"/>
  <sheetViews>
    <sheetView showGridLines="0" tabSelected="1" zoomScale="80" zoomScaleNormal="80" workbookViewId="0">
      <selection activeCell="A6" sqref="A6:J6"/>
    </sheetView>
  </sheetViews>
  <sheetFormatPr baseColWidth="10" defaultColWidth="8.75" defaultRowHeight="15" x14ac:dyDescent="0.25"/>
  <cols>
    <col min="1" max="1" width="2.625" customWidth="1"/>
    <col min="2" max="2" width="18.25" customWidth="1"/>
    <col min="3" max="7" width="17.625" customWidth="1"/>
    <col min="8" max="8" width="22.75" customWidth="1"/>
    <col min="9" max="9" width="4.125" customWidth="1"/>
    <col min="10" max="10" width="11.75" customWidth="1"/>
  </cols>
  <sheetData>
    <row r="1" spans="1:10" x14ac:dyDescent="0.25">
      <c r="A1" s="62"/>
      <c r="B1" s="62"/>
      <c r="C1" s="62"/>
      <c r="D1" s="62"/>
      <c r="E1" s="62"/>
      <c r="F1" s="62"/>
      <c r="G1" s="62"/>
      <c r="H1" s="62"/>
      <c r="I1" s="62"/>
      <c r="J1" s="62"/>
    </row>
    <row r="2" spans="1:10" x14ac:dyDescent="0.25">
      <c r="A2" s="62"/>
      <c r="B2" s="62"/>
      <c r="C2" s="62"/>
      <c r="D2" s="62"/>
      <c r="E2" s="62"/>
      <c r="F2" s="62"/>
      <c r="G2" s="62"/>
      <c r="H2" s="62"/>
      <c r="I2" s="62"/>
      <c r="J2" s="62"/>
    </row>
    <row r="3" spans="1:10" x14ac:dyDescent="0.25">
      <c r="A3" s="62"/>
      <c r="B3" s="62"/>
      <c r="C3" s="62"/>
      <c r="D3" s="62"/>
      <c r="E3" s="62"/>
      <c r="F3" s="62"/>
      <c r="G3" s="62"/>
      <c r="H3" s="62"/>
      <c r="I3" s="62"/>
      <c r="J3" s="62"/>
    </row>
    <row r="4" spans="1:10" x14ac:dyDescent="0.25">
      <c r="A4" s="62"/>
      <c r="B4" s="62"/>
      <c r="C4" s="62"/>
      <c r="D4" s="62"/>
      <c r="E4" s="62"/>
      <c r="F4" s="62"/>
      <c r="G4" s="62"/>
      <c r="H4" s="62"/>
      <c r="I4" s="62"/>
      <c r="J4" s="62"/>
    </row>
    <row r="5" spans="1:10" x14ac:dyDescent="0.25">
      <c r="A5" s="62"/>
      <c r="B5" s="62"/>
      <c r="C5" s="62"/>
      <c r="D5" s="62"/>
      <c r="E5" s="62"/>
      <c r="F5" s="62"/>
      <c r="G5" s="62"/>
      <c r="H5" s="62"/>
      <c r="I5" s="62"/>
      <c r="J5" s="62"/>
    </row>
    <row r="6" spans="1:10" ht="18" x14ac:dyDescent="0.25">
      <c r="A6" s="63" t="s">
        <v>23</v>
      </c>
      <c r="B6" s="63"/>
      <c r="C6" s="63"/>
      <c r="D6" s="63"/>
      <c r="E6" s="63"/>
      <c r="F6" s="63"/>
      <c r="G6" s="63"/>
      <c r="H6" s="63"/>
      <c r="I6" s="63"/>
      <c r="J6" s="63"/>
    </row>
    <row r="7" spans="1:10" ht="15.75" thickBot="1" x14ac:dyDescent="0.25">
      <c r="A7" s="12"/>
      <c r="B7" s="12"/>
      <c r="C7" s="12"/>
      <c r="D7" s="12"/>
      <c r="E7" s="12"/>
      <c r="F7" s="12"/>
      <c r="G7" s="12"/>
      <c r="H7" s="12"/>
      <c r="I7" s="12"/>
      <c r="J7" s="12"/>
    </row>
    <row r="8" spans="1:10" x14ac:dyDescent="0.2">
      <c r="A8" s="12"/>
      <c r="B8" s="12"/>
      <c r="C8" s="12"/>
      <c r="D8" s="12"/>
      <c r="E8" s="12"/>
      <c r="F8" s="12"/>
      <c r="G8" s="12"/>
      <c r="H8" s="71" t="s">
        <v>5</v>
      </c>
      <c r="I8" s="72"/>
      <c r="J8" s="75" t="s">
        <v>7</v>
      </c>
    </row>
    <row r="9" spans="1:10" ht="15.75" thickBot="1" x14ac:dyDescent="0.25">
      <c r="A9" s="12"/>
      <c r="B9" s="12"/>
      <c r="C9" s="12"/>
      <c r="D9" s="12"/>
      <c r="E9" s="12"/>
      <c r="F9" s="12"/>
      <c r="G9" s="12"/>
      <c r="H9" s="73"/>
      <c r="I9" s="74"/>
      <c r="J9" s="76"/>
    </row>
    <row r="10" spans="1:10" ht="59.25" customHeight="1" x14ac:dyDescent="0.25">
      <c r="B10" s="59" t="str">
        <f ca="1">"Noviembre "&amp;CalendarYear</f>
        <v>Noviembre 2023</v>
      </c>
      <c r="C10" s="10"/>
      <c r="D10" s="10"/>
      <c r="E10" s="3"/>
      <c r="F10" s="3"/>
      <c r="G10" s="3"/>
      <c r="H10" s="4"/>
    </row>
    <row r="11" spans="1:10" s="60" customFormat="1" ht="21.75" customHeight="1" thickBot="1" x14ac:dyDescent="0.3">
      <c r="B11" s="41" t="str">
        <f>IF(WeekStart="DOMINGO", "DOMINGO","LUNES")</f>
        <v>DOMINGO</v>
      </c>
      <c r="C11" s="41" t="str">
        <f t="shared" ref="C11:H11" ca="1" si="0">UPPER(TEXT(C12,"dddd"))</f>
        <v>LUNES</v>
      </c>
      <c r="D11" s="41" t="str">
        <f t="shared" ca="1" si="0"/>
        <v>MARTES</v>
      </c>
      <c r="E11" s="41" t="str">
        <f t="shared" ca="1" si="0"/>
        <v>MIÉRCOLES</v>
      </c>
      <c r="F11" s="41" t="str">
        <f t="shared" ca="1" si="0"/>
        <v>JUEVES</v>
      </c>
      <c r="G11" s="41" t="str">
        <f t="shared" ca="1" si="0"/>
        <v>VIERNES</v>
      </c>
      <c r="H11" s="41" t="str">
        <f t="shared" ca="1" si="0"/>
        <v>SÁBADO</v>
      </c>
    </row>
    <row r="12" spans="1:10" ht="19.5" customHeight="1" x14ac:dyDescent="0.25">
      <c r="B12" s="7">
        <f t="array" aca="1" ref="B12:H12" ca="1">DaysAndWeeks+DATE(CalendarYear,11,1)-WEEKDAY(DATE(CalendarYear,11,1),(WeekStart="Lunes")+1)+1</f>
        <v>45228</v>
      </c>
      <c r="C12" s="7">
        <f ca="1"/>
        <v>45229</v>
      </c>
      <c r="D12" s="7">
        <f ca="1"/>
        <v>45230</v>
      </c>
      <c r="E12" s="7">
        <f ca="1"/>
        <v>45231</v>
      </c>
      <c r="F12" s="7">
        <f ca="1"/>
        <v>45232</v>
      </c>
      <c r="G12" s="7">
        <f ca="1"/>
        <v>45233</v>
      </c>
      <c r="H12" s="7">
        <f ca="1"/>
        <v>45234</v>
      </c>
    </row>
    <row r="13" spans="1:10" ht="57.95" customHeight="1" x14ac:dyDescent="0.25"/>
    <row r="14" spans="1:10" ht="19.5" customHeight="1" x14ac:dyDescent="0.25">
      <c r="B14" s="9">
        <f t="array" aca="1" ref="B14:H14" ca="1">DaysAndWeeks+DATE(CalendarYear,11,1)-WEEKDAY(DATE(CalendarYear,11,1),(WeekStart="Lunes")+1)+8</f>
        <v>45235</v>
      </c>
      <c r="C14" s="9">
        <f ca="1"/>
        <v>45236</v>
      </c>
      <c r="D14" s="9">
        <f ca="1"/>
        <v>45237</v>
      </c>
      <c r="E14" s="9">
        <f ca="1"/>
        <v>45238</v>
      </c>
      <c r="F14" s="9">
        <f ca="1"/>
        <v>45239</v>
      </c>
      <c r="G14" s="9">
        <f ca="1"/>
        <v>45240</v>
      </c>
      <c r="H14" s="9">
        <f ca="1"/>
        <v>45241</v>
      </c>
    </row>
    <row r="15" spans="1:10" ht="57.95" customHeight="1" x14ac:dyDescent="0.25">
      <c r="B15" s="11"/>
      <c r="C15" s="11"/>
      <c r="D15" s="11"/>
      <c r="E15" s="11"/>
      <c r="F15" s="11"/>
      <c r="G15" s="11"/>
      <c r="H15" s="11"/>
    </row>
    <row r="16" spans="1:10" ht="19.5" customHeight="1" x14ac:dyDescent="0.25">
      <c r="B16" s="7">
        <f t="array" aca="1" ref="B16:H16" ca="1">DaysAndWeeks+DATE(CalendarYear,11,1)-WEEKDAY(DATE(CalendarYear,11,1),(WeekStart="Lunes")+1)+15</f>
        <v>45242</v>
      </c>
      <c r="C16" s="7">
        <f ca="1"/>
        <v>45243</v>
      </c>
      <c r="D16" s="7">
        <f ca="1"/>
        <v>45244</v>
      </c>
      <c r="E16" s="7">
        <f ca="1"/>
        <v>45245</v>
      </c>
      <c r="F16" s="7">
        <f ca="1"/>
        <v>45246</v>
      </c>
      <c r="G16" s="7">
        <f ca="1"/>
        <v>45247</v>
      </c>
      <c r="H16" s="7">
        <f ca="1"/>
        <v>45248</v>
      </c>
    </row>
    <row r="17" spans="2:8" ht="57.95" customHeight="1" x14ac:dyDescent="0.25">
      <c r="C17" s="11"/>
      <c r="G17" s="25"/>
    </row>
    <row r="18" spans="2:8" ht="19.5" customHeight="1" x14ac:dyDescent="0.25">
      <c r="B18" s="9">
        <f t="array" aca="1" ref="B18:H18" ca="1">DaysAndWeeks+DATE(CalendarYear,11,1)-WEEKDAY(DATE(CalendarYear,11,1),(WeekStart="Lunes")+1)+22</f>
        <v>45249</v>
      </c>
      <c r="C18" s="9">
        <f ca="1"/>
        <v>45250</v>
      </c>
      <c r="D18" s="9">
        <f ca="1"/>
        <v>45251</v>
      </c>
      <c r="E18" s="9">
        <f ca="1"/>
        <v>45252</v>
      </c>
      <c r="F18" s="9">
        <f ca="1"/>
        <v>45253</v>
      </c>
      <c r="G18" s="9">
        <f ca="1"/>
        <v>45254</v>
      </c>
      <c r="H18" s="9">
        <f ca="1"/>
        <v>45255</v>
      </c>
    </row>
    <row r="19" spans="2:8" ht="57.95" customHeight="1" x14ac:dyDescent="0.25">
      <c r="B19" s="11"/>
      <c r="C19" s="11"/>
      <c r="D19" s="24"/>
      <c r="E19" s="11"/>
      <c r="F19" s="11"/>
      <c r="G19" s="11"/>
      <c r="H19" s="11"/>
    </row>
    <row r="20" spans="2:8" ht="19.5" customHeight="1" x14ac:dyDescent="0.25">
      <c r="B20" s="7">
        <f t="array" aca="1" ref="B20:H20" ca="1">DaysAndWeeks+DATE(CalendarYear,11,1)-WEEKDAY(DATE(CalendarYear,11,1),(WeekStart="Lunes")+1)+29</f>
        <v>45256</v>
      </c>
      <c r="C20" s="7">
        <f ca="1"/>
        <v>45257</v>
      </c>
      <c r="D20" s="7">
        <f ca="1"/>
        <v>45258</v>
      </c>
      <c r="E20" s="7">
        <f ca="1"/>
        <v>45259</v>
      </c>
      <c r="F20" s="7">
        <f ca="1"/>
        <v>45260</v>
      </c>
      <c r="G20" s="7">
        <f ca="1"/>
        <v>45261</v>
      </c>
      <c r="H20" s="7">
        <f ca="1"/>
        <v>45262</v>
      </c>
    </row>
    <row r="21" spans="2:8" ht="57.95" customHeight="1" x14ac:dyDescent="0.25">
      <c r="D21" s="61" t="s">
        <v>43</v>
      </c>
    </row>
    <row r="22" spans="2:8" ht="19.5" customHeight="1" x14ac:dyDescent="0.25">
      <c r="B22" s="9">
        <f t="array" aca="1" ref="B22:C22" ca="1">DaysAndWeeks+DATE(CalendarYear,11,1)-WEEKDAY(DATE(CalendarYear,11,1),(WeekStart="Lunes")+1)+36</f>
        <v>45263</v>
      </c>
      <c r="C22" s="9">
        <f ca="1"/>
        <v>45264</v>
      </c>
      <c r="D22" s="66" t="s">
        <v>0</v>
      </c>
      <c r="E22" s="67"/>
      <c r="F22" s="67"/>
      <c r="G22" s="67"/>
      <c r="H22" s="67"/>
    </row>
    <row r="23" spans="2:8" ht="57.95" customHeight="1" x14ac:dyDescent="0.25">
      <c r="B23" s="11"/>
      <c r="C23" s="11"/>
      <c r="D23" s="66"/>
      <c r="E23" s="67"/>
      <c r="F23" s="67"/>
      <c r="G23" s="67"/>
      <c r="H23" s="67"/>
    </row>
  </sheetData>
  <mergeCells count="6">
    <mergeCell ref="D22:D23"/>
    <mergeCell ref="E22:H23"/>
    <mergeCell ref="A1:J5"/>
    <mergeCell ref="A6:J6"/>
    <mergeCell ref="H8:I9"/>
    <mergeCell ref="J8:J9"/>
  </mergeCells>
  <conditionalFormatting sqref="B12:G12">
    <cfRule type="expression" dxfId="3" priority="1">
      <formula>DAY(B12)&gt;8</formula>
    </cfRule>
  </conditionalFormatting>
  <conditionalFormatting sqref="B20:H20 B22:C22">
    <cfRule type="expression" dxfId="2" priority="2">
      <formula>AND(DAY(B20)&gt;=1,DAY(B20)&lt;=15)</formula>
    </cfRule>
  </conditionalFormatting>
  <dataValidations count="9">
    <dataValidation allowBlank="1" showInputMessage="1" showErrorMessage="1" prompt="El día laborable se determinará    _x000a_automáticamente." sqref="C11:H11"/>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l año de esta celda se actualiza automáticamente. Seleccione otro año en la celda K2 para cambiar de año." sqref="C10:D10"/>
    <dataValidation allowBlank="1" showInputMessage="1" showErrorMessage="1" prompt="Calendario del mes de noviembre" sqref="A10"/>
    <dataValidation allowBlank="1" showInputMessage="1" showErrorMessage="1" prompt="Escriba notas en la celda a la derecha." sqref="D22:D23"/>
    <dataValidation allowBlank="1" showInputMessage="1" showErrorMessage="1" prompt="Escriba notas en esta celda." sqref="E22:H23"/>
    <dataValidation allowBlank="1" showInputMessage="1" showErrorMessage="1" prompt="Las celdas de esta fila y las filas 6, 8, 10, 12 y 14 son para escribir notas diarias relacionadas con el día natural de la celda anterior." sqref="B13"/>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pageSetUpPr fitToPage="1"/>
  </sheetPr>
  <dimension ref="A1:J23"/>
  <sheetViews>
    <sheetView showGridLines="0" topLeftCell="A10" workbookViewId="0">
      <selection activeCell="D19" sqref="D19"/>
    </sheetView>
  </sheetViews>
  <sheetFormatPr baseColWidth="10" defaultColWidth="8.75" defaultRowHeight="15" x14ac:dyDescent="0.25"/>
  <cols>
    <col min="1" max="1" width="2.625" customWidth="1"/>
    <col min="2" max="2" width="18.25" customWidth="1"/>
    <col min="3" max="8" width="17.625" customWidth="1"/>
    <col min="9" max="9" width="4.25" customWidth="1"/>
    <col min="10" max="10" width="12.5" customWidth="1"/>
  </cols>
  <sheetData>
    <row r="1" spans="1:10" x14ac:dyDescent="0.25">
      <c r="A1" s="70"/>
      <c r="B1" s="77"/>
      <c r="C1" s="77"/>
      <c r="D1" s="77"/>
      <c r="E1" s="77"/>
      <c r="F1" s="77"/>
      <c r="G1" s="77"/>
      <c r="H1" s="77"/>
      <c r="I1" s="77"/>
      <c r="J1" s="77"/>
    </row>
    <row r="2" spans="1:10" ht="15" customHeight="1" x14ac:dyDescent="0.25">
      <c r="A2" s="77"/>
      <c r="B2" s="77"/>
      <c r="C2" s="77"/>
      <c r="D2" s="77"/>
      <c r="E2" s="77"/>
      <c r="F2" s="77"/>
      <c r="G2" s="77"/>
      <c r="H2" s="77"/>
      <c r="I2" s="77"/>
      <c r="J2" s="77"/>
    </row>
    <row r="3" spans="1:10" ht="15" customHeight="1" x14ac:dyDescent="0.25">
      <c r="A3" s="77"/>
      <c r="B3" s="77"/>
      <c r="C3" s="77"/>
      <c r="D3" s="77"/>
      <c r="E3" s="77"/>
      <c r="F3" s="77"/>
      <c r="G3" s="77"/>
      <c r="H3" s="77"/>
      <c r="I3" s="77"/>
      <c r="J3" s="77"/>
    </row>
    <row r="4" spans="1:10" ht="15" customHeight="1" x14ac:dyDescent="0.25">
      <c r="A4" s="77"/>
      <c r="B4" s="77"/>
      <c r="C4" s="77"/>
      <c r="D4" s="77"/>
      <c r="E4" s="77"/>
      <c r="F4" s="77"/>
      <c r="G4" s="77"/>
      <c r="H4" s="77"/>
      <c r="I4" s="77"/>
      <c r="J4" s="77"/>
    </row>
    <row r="5" spans="1:10" ht="15" customHeight="1" x14ac:dyDescent="0.25">
      <c r="A5" s="77"/>
      <c r="B5" s="77"/>
      <c r="C5" s="77"/>
      <c r="D5" s="77"/>
      <c r="E5" s="77"/>
      <c r="F5" s="77"/>
      <c r="G5" s="77"/>
      <c r="H5" s="77"/>
      <c r="I5" s="77"/>
      <c r="J5" s="77"/>
    </row>
    <row r="6" spans="1:10" ht="15" customHeight="1" x14ac:dyDescent="0.25">
      <c r="A6" s="63" t="s">
        <v>24</v>
      </c>
      <c r="B6" s="63"/>
      <c r="C6" s="63"/>
      <c r="D6" s="63"/>
      <c r="E6" s="63"/>
      <c r="F6" s="63"/>
      <c r="G6" s="63"/>
      <c r="H6" s="63"/>
      <c r="I6" s="63"/>
      <c r="J6" s="63"/>
    </row>
    <row r="7" spans="1:10" ht="15.75" thickBot="1" x14ac:dyDescent="0.25">
      <c r="A7" s="12"/>
      <c r="B7" s="12"/>
      <c r="C7" s="12"/>
      <c r="D7" s="12"/>
      <c r="E7" s="12"/>
      <c r="F7" s="12"/>
      <c r="G7" s="12"/>
      <c r="H7" s="12"/>
      <c r="I7" s="12"/>
      <c r="J7" s="12"/>
    </row>
    <row r="8" spans="1:10" x14ac:dyDescent="0.2">
      <c r="A8" s="12"/>
      <c r="B8" s="12"/>
      <c r="C8" s="12"/>
      <c r="D8" s="12"/>
      <c r="E8" s="12"/>
      <c r="F8" s="12"/>
      <c r="G8" s="12"/>
      <c r="H8" s="71" t="s">
        <v>5</v>
      </c>
      <c r="I8" s="72"/>
      <c r="J8" s="75" t="s">
        <v>7</v>
      </c>
    </row>
    <row r="9" spans="1:10" ht="15.75" thickBot="1" x14ac:dyDescent="0.25">
      <c r="A9" s="12"/>
      <c r="B9" s="12"/>
      <c r="C9" s="12"/>
      <c r="D9" s="12"/>
      <c r="E9" s="12"/>
      <c r="F9" s="12"/>
      <c r="G9" s="12"/>
      <c r="H9" s="73"/>
      <c r="I9" s="74"/>
      <c r="J9" s="76"/>
    </row>
    <row r="10" spans="1:10" ht="59.25" customHeight="1" x14ac:dyDescent="0.25">
      <c r="B10" s="59" t="str">
        <f ca="1">"Diciembre "&amp;CalendarYear</f>
        <v>Diciembre 2023</v>
      </c>
      <c r="C10" s="10"/>
      <c r="D10" s="10"/>
      <c r="E10" s="3"/>
      <c r="F10" s="3"/>
      <c r="G10" s="3"/>
      <c r="H10" s="4"/>
    </row>
    <row r="11" spans="1:10" s="60" customFormat="1" ht="21.75" customHeight="1" thickBot="1" x14ac:dyDescent="0.3">
      <c r="B11" s="41" t="str">
        <f>IF(WeekStart="DOMINGO", "DOMINGO","LUNES")</f>
        <v>DOMINGO</v>
      </c>
      <c r="C11" s="41" t="str">
        <f t="shared" ref="C11:H11" ca="1" si="0">UPPER(TEXT(C12,"dddd"))</f>
        <v>LUNES</v>
      </c>
      <c r="D11" s="41" t="str">
        <f t="shared" ca="1" si="0"/>
        <v>MARTES</v>
      </c>
      <c r="E11" s="41" t="str">
        <f t="shared" ca="1" si="0"/>
        <v>MIÉRCOLES</v>
      </c>
      <c r="F11" s="41" t="str">
        <f t="shared" ca="1" si="0"/>
        <v>JUEVES</v>
      </c>
      <c r="G11" s="41" t="str">
        <f t="shared" ca="1" si="0"/>
        <v>VIERNES</v>
      </c>
      <c r="H11" s="41" t="str">
        <f t="shared" ca="1" si="0"/>
        <v>SÁBADO</v>
      </c>
    </row>
    <row r="12" spans="1:10" ht="19.5" customHeight="1" x14ac:dyDescent="0.25">
      <c r="B12" s="7">
        <f t="array" aca="1" ref="B12:H12" ca="1">DaysAndWeeks+DATE(CalendarYear,12,1)-WEEKDAY(DATE(CalendarYear,12,1),(WeekStart="Lunes")+1)+1</f>
        <v>45256</v>
      </c>
      <c r="C12" s="7">
        <f ca="1"/>
        <v>45257</v>
      </c>
      <c r="D12" s="7">
        <f ca="1"/>
        <v>45258</v>
      </c>
      <c r="E12" s="7">
        <f ca="1"/>
        <v>45259</v>
      </c>
      <c r="F12" s="7">
        <f ca="1"/>
        <v>45260</v>
      </c>
      <c r="G12" s="7">
        <f ca="1"/>
        <v>45261</v>
      </c>
      <c r="H12" s="7">
        <f ca="1"/>
        <v>45262</v>
      </c>
    </row>
    <row r="13" spans="1:10" ht="57.95" customHeight="1" x14ac:dyDescent="0.25"/>
    <row r="14" spans="1:10" ht="19.5" customHeight="1" x14ac:dyDescent="0.25">
      <c r="B14" s="9">
        <f t="array" aca="1" ref="B14:H14" ca="1">DaysAndWeeks+DATE(CalendarYear,12,1)-WEEKDAY(DATE(CalendarYear,12,1),(WeekStart="Lunes")+1)+8</f>
        <v>45263</v>
      </c>
      <c r="C14" s="9">
        <f ca="1"/>
        <v>45264</v>
      </c>
      <c r="D14" s="9">
        <f ca="1"/>
        <v>45265</v>
      </c>
      <c r="E14" s="9">
        <f ca="1"/>
        <v>45266</v>
      </c>
      <c r="F14" s="9">
        <f ca="1"/>
        <v>45267</v>
      </c>
      <c r="G14" s="9">
        <f ca="1"/>
        <v>45268</v>
      </c>
      <c r="H14" s="9">
        <f ca="1"/>
        <v>45269</v>
      </c>
    </row>
    <row r="15" spans="1:10" ht="57.95" customHeight="1" x14ac:dyDescent="0.25">
      <c r="B15" s="11"/>
      <c r="C15" s="11"/>
      <c r="D15" s="11"/>
      <c r="E15" s="11"/>
      <c r="F15" s="13"/>
      <c r="H15" s="11"/>
    </row>
    <row r="16" spans="1:10" ht="19.5" customHeight="1" x14ac:dyDescent="0.25">
      <c r="B16" s="7">
        <f t="array" aca="1" ref="B16:H16" ca="1">DaysAndWeeks+DATE(CalendarYear,12,1)-WEEKDAY(DATE(CalendarYear,12,1),(WeekStart="Lunes")+1)+15</f>
        <v>45270</v>
      </c>
      <c r="C16" s="7">
        <f ca="1"/>
        <v>45271</v>
      </c>
      <c r="D16" s="7">
        <f ca="1"/>
        <v>45272</v>
      </c>
      <c r="E16" s="7">
        <f ca="1"/>
        <v>45273</v>
      </c>
      <c r="F16" s="7">
        <f ca="1"/>
        <v>45274</v>
      </c>
      <c r="G16" s="7">
        <f ca="1"/>
        <v>45275</v>
      </c>
      <c r="H16" s="7">
        <f ca="1"/>
        <v>45276</v>
      </c>
    </row>
    <row r="17" spans="2:8" ht="57.95" customHeight="1" x14ac:dyDescent="0.25">
      <c r="C17" s="13"/>
      <c r="G17" s="11"/>
    </row>
    <row r="18" spans="2:8" ht="19.5" customHeight="1" x14ac:dyDescent="0.25">
      <c r="B18" s="9">
        <f t="array" aca="1" ref="B18:H18" ca="1">DaysAndWeeks+DATE(CalendarYear,12,1)-WEEKDAY(DATE(CalendarYear,12,1),(WeekStart="Lunes")+1)+22</f>
        <v>45277</v>
      </c>
      <c r="C18" s="9">
        <f ca="1"/>
        <v>45278</v>
      </c>
      <c r="D18" s="9">
        <f ca="1"/>
        <v>45279</v>
      </c>
      <c r="E18" s="9">
        <f ca="1"/>
        <v>45280</v>
      </c>
      <c r="F18" s="9">
        <f ca="1"/>
        <v>45281</v>
      </c>
      <c r="G18" s="9">
        <f ca="1"/>
        <v>45282</v>
      </c>
      <c r="H18" s="9">
        <f ca="1"/>
        <v>45283</v>
      </c>
    </row>
    <row r="19" spans="2:8" ht="57.95" customHeight="1" x14ac:dyDescent="0.25">
      <c r="B19" s="11"/>
      <c r="C19" s="11"/>
      <c r="D19" s="11"/>
      <c r="E19" s="11"/>
      <c r="F19" s="13"/>
      <c r="G19" s="11"/>
      <c r="H19" s="11"/>
    </row>
    <row r="20" spans="2:8" ht="19.5" customHeight="1" x14ac:dyDescent="0.25">
      <c r="B20" s="7">
        <f t="array" aca="1" ref="B20:H20" ca="1">DaysAndWeeks+DATE(CalendarYear,12,1)-WEEKDAY(DATE(CalendarYear,12,1),(WeekStart="Lunes")+1)+29</f>
        <v>45284</v>
      </c>
      <c r="C20" s="7">
        <f ca="1"/>
        <v>45285</v>
      </c>
      <c r="D20" s="7">
        <f ca="1"/>
        <v>45286</v>
      </c>
      <c r="E20" s="7">
        <f ca="1"/>
        <v>45287</v>
      </c>
      <c r="F20" s="7">
        <f ca="1"/>
        <v>45288</v>
      </c>
      <c r="G20" s="7">
        <f ca="1"/>
        <v>45289</v>
      </c>
      <c r="H20" s="7">
        <f ca="1"/>
        <v>45290</v>
      </c>
    </row>
    <row r="21" spans="2:8" ht="57.95" customHeight="1" x14ac:dyDescent="0.25"/>
    <row r="22" spans="2:8" ht="19.5" customHeight="1" x14ac:dyDescent="0.25">
      <c r="B22" s="9">
        <f t="array" aca="1" ref="B22:C22" ca="1">DaysAndWeeks+DATE(CalendarYear,12,1)-WEEKDAY(DATE(CalendarYear,12,1),(WeekStart="Lunes")+1)+36</f>
        <v>45291</v>
      </c>
      <c r="C22" s="9">
        <f ca="1"/>
        <v>45292</v>
      </c>
      <c r="D22" s="66" t="s">
        <v>0</v>
      </c>
      <c r="E22" s="67"/>
      <c r="F22" s="67"/>
      <c r="G22" s="67"/>
      <c r="H22" s="67"/>
    </row>
    <row r="23" spans="2:8" ht="57.95" customHeight="1" x14ac:dyDescent="0.25">
      <c r="B23" s="11"/>
      <c r="C23" s="11"/>
      <c r="D23" s="66"/>
      <c r="E23" s="67"/>
      <c r="F23" s="67"/>
      <c r="G23" s="67"/>
      <c r="H23" s="67"/>
    </row>
  </sheetData>
  <mergeCells count="6">
    <mergeCell ref="D22:D23"/>
    <mergeCell ref="E22:H23"/>
    <mergeCell ref="A1:J5"/>
    <mergeCell ref="A6:J6"/>
    <mergeCell ref="H8:I9"/>
    <mergeCell ref="J8:J9"/>
  </mergeCells>
  <conditionalFormatting sqref="B12:G12">
    <cfRule type="expression" dxfId="1" priority="1">
      <formula>DAY(B12)&gt;8</formula>
    </cfRule>
  </conditionalFormatting>
  <conditionalFormatting sqref="B20:H20 B22:C22">
    <cfRule type="expression" dxfId="0" priority="2">
      <formula>AND(DAY(B20)&gt;=1,DAY(B20)&lt;=15)</formula>
    </cfRule>
  </conditionalFormatting>
  <dataValidations count="9">
    <dataValidation allowBlank="1" showInputMessage="1" showErrorMessage="1" prompt="El día laborable se determinará    _x000a_automáticamente." sqref="C11:H11"/>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l año de esta celda se actualiza automáticamente. Seleccione otro año en la celda K2 para cambiar de año." sqref="C10:D10"/>
    <dataValidation allowBlank="1" showInputMessage="1" showErrorMessage="1" prompt="Calendario del mes de diciembre" sqref="A10"/>
    <dataValidation allowBlank="1" showInputMessage="1" showErrorMessage="1" prompt="Escriba notas en la celda a la derecha." sqref="D22:D23"/>
    <dataValidation allowBlank="1" showInputMessage="1" showErrorMessage="1" prompt="Escriba notas en esta celda." sqref="E22:H23"/>
    <dataValidation allowBlank="1" showInputMessage="1" showErrorMessage="1" prompt="Las celdas de esta fila y las filas 6, 8, 10, 12 y 14 son para escribir notas diarias relacionadas con el día natural de la celda anterior." sqref="B13"/>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27</vt:i4>
      </vt:variant>
    </vt:vector>
  </HeadingPairs>
  <TitlesOfParts>
    <vt:vector size="39" baseType="lpstr">
      <vt:lpstr>ENERO</vt:lpstr>
      <vt:lpstr>FEBRERO</vt:lpstr>
      <vt:lpstr>MARZO</vt:lpstr>
      <vt:lpstr>ABRIL</vt:lpstr>
      <vt:lpstr>MAYO</vt:lpstr>
      <vt:lpstr>JUNIO</vt:lpstr>
      <vt:lpstr>JULIO</vt:lpstr>
      <vt:lpstr>AGOSTO</vt:lpstr>
      <vt:lpstr>SEPTIEMBRE</vt:lpstr>
      <vt:lpstr>OCTUBRE</vt:lpstr>
      <vt:lpstr>NOVIEMBRE</vt:lpstr>
      <vt:lpstr>DICIEMBRE</vt:lpstr>
      <vt:lpstr>ENERO!Área_de_impresión</vt:lpstr>
      <vt:lpstr>CalendarYear</vt:lpstr>
      <vt:lpstr>ColumnTitleRegion1..H12.1</vt:lpstr>
      <vt:lpstr>ColumnTitleRegion1..H12.10</vt:lpstr>
      <vt:lpstr>ColumnTitleRegion1..H12.11</vt:lpstr>
      <vt:lpstr>ColumnTitleRegion1..H12.12</vt:lpstr>
      <vt:lpstr>ColumnTitleRegion1..H12.2</vt:lpstr>
      <vt:lpstr>ColumnTitleRegion1..H12.3</vt:lpstr>
      <vt:lpstr>ColumnTitleRegion1..H12.4</vt:lpstr>
      <vt:lpstr>ColumnTitleRegion1..H12.5</vt:lpstr>
      <vt:lpstr>ColumnTitleRegion1..H12.6</vt:lpstr>
      <vt:lpstr>ColumnTitleRegion1..H12.7</vt:lpstr>
      <vt:lpstr>ColumnTitleRegion1..H12.8</vt:lpstr>
      <vt:lpstr>ColumnTitleRegion1..H12.9</vt:lpstr>
      <vt:lpstr>ColumnTitleRegion2..C14.1</vt:lpstr>
      <vt:lpstr>ColumnTitleRegion2..C14.10</vt:lpstr>
      <vt:lpstr>ColumnTitleRegion2..C14.11</vt:lpstr>
      <vt:lpstr>ColumnTitleRegion2..C14.12</vt:lpstr>
      <vt:lpstr>ColumnTitleRegion2..C14.2</vt:lpstr>
      <vt:lpstr>ColumnTitleRegion2..C14.3</vt:lpstr>
      <vt:lpstr>ColumnTitleRegion2..C14.4</vt:lpstr>
      <vt:lpstr>ColumnTitleRegion2..C14.5</vt:lpstr>
      <vt:lpstr>ColumnTitleRegion2..C14.6</vt:lpstr>
      <vt:lpstr>ColumnTitleRegion2..C14.7</vt:lpstr>
      <vt:lpstr>ColumnTitleRegion2..C14.8</vt:lpstr>
      <vt:lpstr>ColumnTitleRegion2..C14.9</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Gabinete2</dc:creator>
  <cp:lastModifiedBy>Transparecia 001</cp:lastModifiedBy>
  <dcterms:created xsi:type="dcterms:W3CDTF">2016-12-02T06:02:37Z</dcterms:created>
  <dcterms:modified xsi:type="dcterms:W3CDTF">2023-12-06T16:40:27Z</dcterms:modified>
</cp:coreProperties>
</file>